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'Sheet1'!$C$42:$AB$42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'Sheet1'!$AC$4:$AC$5</definedName>
    <definedName name="solver_lhs10" localSheetId="2" hidden="1">'Sheet1'!$AC$35:$AC$38</definedName>
    <definedName name="solver_lhs11" localSheetId="2" hidden="1">'Sheet1'!$AC$34</definedName>
    <definedName name="solver_lhs2" localSheetId="2" hidden="1">'Sheet1'!$AC$6:$AC$7</definedName>
    <definedName name="solver_lhs3" localSheetId="2" hidden="1">'Sheet1'!$AC$8:$AC$27</definedName>
    <definedName name="solver_lhs4" localSheetId="2" hidden="1">'Sheet1'!$AC$28</definedName>
    <definedName name="solver_lhs5" localSheetId="2" hidden="1">'Sheet1'!$AC$29</definedName>
    <definedName name="solver_lhs6" localSheetId="2" hidden="1">'Sheet1'!$AC$30</definedName>
    <definedName name="solver_lhs7" localSheetId="2" hidden="1">'Sheet1'!$AC$31</definedName>
    <definedName name="solver_lhs8" localSheetId="2" hidden="1">'Sheet1'!$AC$32</definedName>
    <definedName name="solver_lhs9" localSheetId="2" hidden="1">'Sheet1'!$AC$33</definedName>
    <definedName name="solver_lin" localSheetId="2" hidden="1">1</definedName>
    <definedName name="solver_neg" localSheetId="2" hidden="1">1</definedName>
    <definedName name="solver_num" localSheetId="2" hidden="1">11</definedName>
    <definedName name="solver_nwt" localSheetId="2" hidden="1">1</definedName>
    <definedName name="solver_opt" localSheetId="2" hidden="1">'Sheet1'!$AC$41</definedName>
    <definedName name="solver_pre" localSheetId="2" hidden="1">0.000001</definedName>
    <definedName name="solver_rel1" localSheetId="2" hidden="1">3</definedName>
    <definedName name="solver_rel10" localSheetId="2" hidden="1">1</definedName>
    <definedName name="solver_rel11" localSheetId="2" hidden="1">3</definedName>
    <definedName name="solver_rel2" localSheetId="2" hidden="1">1</definedName>
    <definedName name="solver_rel3" localSheetId="2" hidden="1">2</definedName>
    <definedName name="solver_rel4" localSheetId="2" hidden="1">1</definedName>
    <definedName name="solver_rel5" localSheetId="2" hidden="1">3</definedName>
    <definedName name="solver_rel6" localSheetId="2" hidden="1">1</definedName>
    <definedName name="solver_rel7" localSheetId="2" hidden="1">3</definedName>
    <definedName name="solver_rel8" localSheetId="2" hidden="1">1</definedName>
    <definedName name="solver_rel9" localSheetId="2" hidden="1">3</definedName>
    <definedName name="solver_rhs1" localSheetId="2" hidden="1">'Sheet1'!$AE$4:$AE$5</definedName>
    <definedName name="solver_rhs10" localSheetId="2" hidden="1">'Sheet1'!$AE$35:$AE$38</definedName>
    <definedName name="solver_rhs11" localSheetId="2" hidden="1">'Sheet1'!$AE$34</definedName>
    <definedName name="solver_rhs2" localSheetId="2" hidden="1">'Sheet1'!$AE$6:$AE$7</definedName>
    <definedName name="solver_rhs3" localSheetId="2" hidden="1">'Sheet1'!$AE$8:$AE$27</definedName>
    <definedName name="solver_rhs4" localSheetId="2" hidden="1">'Sheet1'!$AE$28</definedName>
    <definedName name="solver_rhs5" localSheetId="2" hidden="1">'Sheet1'!$AE$29</definedName>
    <definedName name="solver_rhs6" localSheetId="2" hidden="1">'Sheet1'!$AE$30</definedName>
    <definedName name="solver_rhs7" localSheetId="2" hidden="1">'Sheet1'!$AE$31</definedName>
    <definedName name="solver_rhs8" localSheetId="2" hidden="1">'Sheet1'!$AE$32</definedName>
    <definedName name="solver_rhs9" localSheetId="2" hidden="1">'Sheet1'!$AE$33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<sst xmlns="http://schemas.openxmlformats.org/spreadsheetml/2006/main" count="491" uniqueCount="221">
  <si>
    <t>Gasolina</t>
  </si>
  <si>
    <t>L.Direitos</t>
  </si>
  <si>
    <t>P.Bruto A</t>
  </si>
  <si>
    <t>P.Bruto B</t>
  </si>
  <si>
    <t>Nafta A</t>
  </si>
  <si>
    <t>Nafta B</t>
  </si>
  <si>
    <t>D.Fundo A</t>
  </si>
  <si>
    <t>Residuo A</t>
  </si>
  <si>
    <t>D.Fundo B</t>
  </si>
  <si>
    <t>Residuo B</t>
  </si>
  <si>
    <t>Fuelóleo</t>
  </si>
  <si>
    <t>Nafta Crack.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</si>
  <si>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</si>
  <si>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</si>
  <si>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</si>
  <si>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</si>
  <si>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</si>
  <si>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</si>
  <si>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</si>
  <si>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</si>
  <si>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</si>
  <si>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</si>
  <si>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</si>
  <si>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</si>
  <si>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</si>
  <si>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</si>
  <si>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</si>
  <si>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</si>
  <si>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</si>
  <si>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</si>
  <si>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</si>
  <si>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</si>
  <si>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</si>
  <si>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</si>
  <si>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</si>
  <si>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Nafta Total</t>
  </si>
  <si>
    <t>Dest. F.Total</t>
  </si>
  <si>
    <t>Nafta p/Ref.</t>
  </si>
  <si>
    <t>Nafta p/Gas.</t>
  </si>
  <si>
    <t>N.Reformada</t>
  </si>
  <si>
    <t>Res.Ref.</t>
  </si>
  <si>
    <t>X24</t>
  </si>
  <si>
    <t>X25</t>
  </si>
  <si>
    <t>X26</t>
  </si>
  <si>
    <t>&gt;=</t>
  </si>
  <si>
    <t>Petroleo Bruto A</t>
  </si>
  <si>
    <t>Petroleo Bruto B</t>
  </si>
  <si>
    <t>Destilação</t>
  </si>
  <si>
    <t>Reformer</t>
  </si>
  <si>
    <t>Nafta Petroleo A</t>
  </si>
  <si>
    <t>&lt;=</t>
  </si>
  <si>
    <t>=</t>
  </si>
  <si>
    <t>Residuo Petroleo A</t>
  </si>
  <si>
    <t>Dest. Fundo Petroleo A</t>
  </si>
  <si>
    <t>Nafta Petroleo B</t>
  </si>
  <si>
    <t>Dest. Fundo Petroleo B</t>
  </si>
  <si>
    <t>Residuo Petroleo B</t>
  </si>
  <si>
    <t>Gasolina Super</t>
  </si>
  <si>
    <t>Fuelóleo Refinaria Q</t>
  </si>
  <si>
    <t>Destilado Fundo Ref. Q</t>
  </si>
  <si>
    <t>Nafta Reformada</t>
  </si>
  <si>
    <t>Residuo reforming</t>
  </si>
  <si>
    <t>Prod.Nafta Refinaria Q</t>
  </si>
  <si>
    <t>Dist.Nafta Refinaria Q</t>
  </si>
  <si>
    <t>Dist.Dest.Fundo Ref. Q</t>
  </si>
  <si>
    <t>Mercad.Max.Gasolina S</t>
  </si>
  <si>
    <t>Mercad.Min.Gasolina S</t>
  </si>
  <si>
    <t>I.O.Min.Gasolina S</t>
  </si>
  <si>
    <t>P.V.Min.Gasolina S</t>
  </si>
  <si>
    <t>P.V.Max.Gasolina S</t>
  </si>
  <si>
    <t>Linha Controle</t>
  </si>
  <si>
    <t>REFINARIA "Q" - Sem Transferências Internas</t>
  </si>
  <si>
    <t>Petróleo Petroleo B</t>
  </si>
  <si>
    <t>Petroleo Ref.Q</t>
  </si>
  <si>
    <t>Dist.Gasoleo Cracking</t>
  </si>
  <si>
    <t>D.Fund p/Gas.Aquec.Ref.Q</t>
  </si>
  <si>
    <t>Gasóleo.Crack.p/Gas.Aquec. R.Q</t>
  </si>
  <si>
    <t>Mercad.Max.Petróleo</t>
  </si>
  <si>
    <t>Mercad.Min.Petróleo</t>
  </si>
  <si>
    <t>Mercad.Max.Gas.Aquec.Q</t>
  </si>
  <si>
    <t>Mercad.Min.Gas.Aquec.Q</t>
  </si>
  <si>
    <t>Mercad.Min.Fueloleo Ref.Q</t>
  </si>
  <si>
    <t>N.Max.Mistura Fueloleo R.Q</t>
  </si>
  <si>
    <t>Petróleo Petroleo A</t>
  </si>
  <si>
    <t>PetroleoA</t>
  </si>
  <si>
    <t>Petroleo B</t>
  </si>
  <si>
    <t>PetroleoTot</t>
  </si>
  <si>
    <t>Gas.Aquec.</t>
  </si>
  <si>
    <t>Gasoleo Cracking</t>
  </si>
  <si>
    <t>Dest. P/Fuel</t>
  </si>
  <si>
    <t>Dest.p/Gas.Aquec.</t>
  </si>
  <si>
    <t>Gaoleo Crack.p/Gas.Aquec.</t>
  </si>
  <si>
    <t>Gasoleo Crack.p/Fuel</t>
  </si>
  <si>
    <t>Margem C.Variável Diária</t>
  </si>
  <si>
    <t>Microsoft Excel 12.0 Answer Report</t>
  </si>
  <si>
    <t>Worksheet: [Refinaria Q.xls]Sheet1</t>
  </si>
  <si>
    <t>Report Created: 24-11-2009 0:04:04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</si>
  <si>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</si>
  <si>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</si>
  <si>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</si>
  <si>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</si>
  <si>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</si>
  <si>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</si>
  <si>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</si>
  <si>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</si>
  <si>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</si>
  <si>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</si>
  <si>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</si>
  <si>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$AC$41</t>
  </si>
  <si>
    <t>$C$42</t>
  </si>
  <si>
    <t>$D$42</t>
  </si>
  <si>
    <t>$E$42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</si>
  <si>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</si>
  <si>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</si>
  <si>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</si>
  <si>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</si>
  <si>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</si>
  <si>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</si>
  <si>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</si>
  <si>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</si>
  <si>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</si>
  <si>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</si>
  <si>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</si>
  <si>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$Q$42</t>
  </si>
  <si>
    <t>$R$42</t>
  </si>
  <si>
    <t>$S$42</t>
  </si>
  <si>
    <t>$T$42</t>
  </si>
  <si>
    <t>$U$42</t>
  </si>
  <si>
    <t>$V$42</t>
  </si>
  <si>
    <t>$W$42</t>
  </si>
  <si>
    <t>$X$42</t>
  </si>
  <si>
    <t>$Y$42</t>
  </si>
  <si>
    <t>$Z$42</t>
  </si>
  <si>
    <t>$AA$42</t>
  </si>
  <si>
    <t>$AB$42</t>
  </si>
  <si>
    <t>$AC$4</t>
  </si>
  <si>
    <t>$AC$4&gt;=$AE$4</t>
  </si>
  <si>
    <t>Not Binding</t>
  </si>
  <si>
    <t>$AC$5</t>
  </si>
  <si>
    <t>$AC$5&gt;=$AE$5</t>
  </si>
  <si>
    <t>Binding</t>
  </si>
  <si>
    <t>$AC$6</t>
  </si>
  <si>
    <t>$AC$6&lt;=$AE$6</t>
  </si>
  <si>
    <t>$AC$7</t>
  </si>
  <si>
    <t>$AC$7&lt;=$AE$7</t>
  </si>
  <si>
    <t>$AC$8</t>
  </si>
  <si>
    <t>$AC$8=$AE$8</t>
  </si>
  <si>
    <t>$AC$9</t>
  </si>
  <si>
    <t>$AC$9=$AE$9</t>
  </si>
  <si>
    <t>$AC$10</t>
  </si>
  <si>
    <t>$AC$10=$AE$10</t>
  </si>
  <si>
    <t>$AC$11</t>
  </si>
  <si>
    <t>$AC$11=$AE$11</t>
  </si>
  <si>
    <t>$AC$12</t>
  </si>
  <si>
    <t>$AC$12=$AE$12</t>
  </si>
  <si>
    <t>$AC$13</t>
  </si>
  <si>
    <t>$AC$13=$AE$13</t>
  </si>
  <si>
    <t>$AC$14</t>
  </si>
  <si>
    <t>$AC$14=$AE$14</t>
  </si>
  <si>
    <t>$AC$15</t>
  </si>
  <si>
    <t>$AC$15=$AE$15</t>
  </si>
  <si>
    <t>$AC$16</t>
  </si>
  <si>
    <t>$AC$16=$AE$16</t>
  </si>
  <si>
    <t>$AC$17</t>
  </si>
  <si>
    <t>$AC$17=$AE$17</t>
  </si>
  <si>
    <t>$AC$18</t>
  </si>
  <si>
    <t>$AC$18=$AE$18</t>
  </si>
  <si>
    <t>$AC$19</t>
  </si>
  <si>
    <t>$AC$19=$AE$19</t>
  </si>
  <si>
    <t>$AC$20</t>
  </si>
  <si>
    <t>$AC$20=$AE$20</t>
  </si>
  <si>
    <t>$AC$21</t>
  </si>
  <si>
    <t>$AC$21=$AE$21</t>
  </si>
  <si>
    <t>$AC$22</t>
  </si>
  <si>
    <t>$AC$22=$AE$22</t>
  </si>
  <si>
    <t>$AC$23</t>
  </si>
  <si>
    <t>$AC$23=$AE$23</t>
  </si>
  <si>
    <t>$AC$24</t>
  </si>
  <si>
    <t>$AC$24=$AE$24</t>
  </si>
  <si>
    <t>$AC$25</t>
  </si>
  <si>
    <t>$AC$25=$AE$25</t>
  </si>
  <si>
    <t>$AC$26</t>
  </si>
  <si>
    <t>$AC$26=$AE$26</t>
  </si>
  <si>
    <t>$AC$27</t>
  </si>
  <si>
    <t>$AC$27=$AE$27</t>
  </si>
  <si>
    <t>$AC$28</t>
  </si>
  <si>
    <t>$AC$28&lt;=$AE$28</t>
  </si>
  <si>
    <t>$AC$29</t>
  </si>
  <si>
    <t>$AC$29&gt;=$AE$29</t>
  </si>
  <si>
    <t>$AC$30</t>
  </si>
  <si>
    <t>$AC$30&lt;=$AE$30</t>
  </si>
  <si>
    <t>$AC$31</t>
  </si>
  <si>
    <t>$AC$31&gt;=$AE$31</t>
  </si>
  <si>
    <t>$AC$32</t>
  </si>
  <si>
    <t>$AC$32&lt;=$AE$32</t>
  </si>
  <si>
    <t>$AC$33</t>
  </si>
  <si>
    <t>$AC$33&gt;=$AE$33</t>
  </si>
  <si>
    <t>$AC$35</t>
  </si>
  <si>
    <t>$AC$35&lt;=$AE$35</t>
  </si>
  <si>
    <t>$AC$36</t>
  </si>
  <si>
    <t>$AC$36&lt;=$AE$36</t>
  </si>
  <si>
    <t>$AC$37</t>
  </si>
  <si>
    <t>$AC$37&lt;=$AE$37</t>
  </si>
  <si>
    <t>$AC$38</t>
  </si>
  <si>
    <t>$AC$38&lt;=$AE$38</t>
  </si>
  <si>
    <t>$AC$34</t>
  </si>
  <si>
    <t>$AC$34&gt;=$AE$34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</si>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</sst>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#,##0.000"/>
    <numFmt numFmtId="174" formatCode="#\ ###"/>
    <numFmt numFmtId="175" formatCode="[$-816]dddd\,\ d&quot; de &quot;mmmm&quot; de &quot;yyyy"/>
  </numFmts>
  <fonts count="2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" fillId="17" borderId="0" xfId="0" applyNumberFormat="1" applyFont="1" applyFill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18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34">
      <selection activeCell="A1" sqref="A1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29.8515625" style="0" bestFit="1" customWidth="1"/>
    <col min="4" max="4" width="14.28125" style="0" bestFit="1" customWidth="1"/>
    <col min="5" max="5" width="16.5742187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33" t="s">
        <v>94</v>
      </c>
    </row>
    <row r="2" ht="12.75">
      <c r="A2" s="33" t="s">
        <v>95</v>
      </c>
    </row>
    <row r="3" ht="12.75">
      <c r="A3" s="33" t="s">
        <v>96</v>
      </c>
    </row>
    <row r="6" ht="13.5" thickBot="1">
      <c r="A6" t="s">
        <v>97</v>
      </c>
    </row>
    <row r="7" spans="2:5" ht="13.5" thickBot="1">
      <c r="B7" s="40" t="s">
        <v>98</v>
      </c>
      <c r="C7" s="40" t="s">
        <v>99</v>
      </c>
      <c r="D7" s="40" t="s">
        <v>100</v>
      </c>
      <c r="E7" s="40" t="s">
        <v>101</v>
      </c>
    </row>
    <row r="8" spans="2:5" ht="13.5" thickBot="1">
      <c r="B8" s="39" t="s">
        <v>108</v>
      </c>
      <c r="C8" s="39" t="s">
        <v>93</v>
      </c>
      <c r="D8" s="42">
        <v>0</v>
      </c>
      <c r="E8" s="42">
        <v>24850.539271255067</v>
      </c>
    </row>
    <row r="11" ht="13.5" thickBot="1">
      <c r="A11" t="s">
        <v>102</v>
      </c>
    </row>
    <row r="12" spans="2:5" ht="13.5" thickBot="1">
      <c r="B12" s="40" t="s">
        <v>98</v>
      </c>
      <c r="C12" s="40" t="s">
        <v>99</v>
      </c>
      <c r="D12" s="40" t="s">
        <v>100</v>
      </c>
      <c r="E12" s="40" t="s">
        <v>101</v>
      </c>
    </row>
    <row r="13" spans="2:5" ht="12.75">
      <c r="B13" s="41" t="s">
        <v>109</v>
      </c>
      <c r="C13" s="41" t="s">
        <v>2</v>
      </c>
      <c r="D13" s="43">
        <v>0</v>
      </c>
      <c r="E13" s="43">
        <v>6461.538461538464</v>
      </c>
    </row>
    <row r="14" spans="2:5" ht="12.75">
      <c r="B14" s="41" t="s">
        <v>110</v>
      </c>
      <c r="C14" s="41" t="s">
        <v>3</v>
      </c>
      <c r="D14" s="43">
        <v>0</v>
      </c>
      <c r="E14" s="43">
        <v>3999.9999999999995</v>
      </c>
    </row>
    <row r="15" spans="2:5" ht="12.75">
      <c r="B15" s="41" t="s">
        <v>111</v>
      </c>
      <c r="C15" s="41" t="s">
        <v>4</v>
      </c>
      <c r="D15" s="43">
        <v>0</v>
      </c>
      <c r="E15" s="43">
        <v>840.0000000000006</v>
      </c>
    </row>
    <row r="16" spans="2:5" ht="12.75">
      <c r="B16" s="41" t="s">
        <v>112</v>
      </c>
      <c r="C16" s="41" t="s">
        <v>84</v>
      </c>
      <c r="D16" s="43">
        <v>0</v>
      </c>
      <c r="E16" s="43">
        <v>969.230769230769</v>
      </c>
    </row>
    <row r="17" spans="2:5" ht="12.75">
      <c r="B17" s="41" t="s">
        <v>113</v>
      </c>
      <c r="C17" s="41" t="s">
        <v>6</v>
      </c>
      <c r="D17" s="43">
        <v>0</v>
      </c>
      <c r="E17" s="43">
        <v>2390.769230769232</v>
      </c>
    </row>
    <row r="18" spans="2:5" ht="12.75">
      <c r="B18" s="41" t="s">
        <v>114</v>
      </c>
      <c r="C18" s="41" t="s">
        <v>7</v>
      </c>
      <c r="D18" s="43">
        <v>0</v>
      </c>
      <c r="E18" s="43">
        <v>2261.538461538462</v>
      </c>
    </row>
    <row r="19" spans="2:5" ht="12.75">
      <c r="B19" s="41" t="s">
        <v>115</v>
      </c>
      <c r="C19" s="41" t="s">
        <v>5</v>
      </c>
      <c r="D19" s="43">
        <v>0</v>
      </c>
      <c r="E19" s="43">
        <v>760.0000000000002</v>
      </c>
    </row>
    <row r="20" spans="2:5" ht="12.75">
      <c r="B20" s="41" t="s">
        <v>116</v>
      </c>
      <c r="C20" s="41" t="s">
        <v>85</v>
      </c>
      <c r="D20" s="43">
        <v>0</v>
      </c>
      <c r="E20" s="43">
        <v>479.99999999999994</v>
      </c>
    </row>
    <row r="21" spans="2:5" ht="12.75">
      <c r="B21" s="41" t="s">
        <v>117</v>
      </c>
      <c r="C21" s="41" t="s">
        <v>8</v>
      </c>
      <c r="D21" s="43">
        <v>0</v>
      </c>
      <c r="E21" s="43">
        <v>1200.0000000000002</v>
      </c>
    </row>
    <row r="22" spans="2:5" ht="12.75">
      <c r="B22" s="41" t="s">
        <v>118</v>
      </c>
      <c r="C22" s="41" t="s">
        <v>9</v>
      </c>
      <c r="D22" s="43">
        <v>0</v>
      </c>
      <c r="E22" s="43">
        <v>1560.0000000000005</v>
      </c>
    </row>
    <row r="23" spans="2:5" ht="12.75">
      <c r="B23" s="41" t="s">
        <v>119</v>
      </c>
      <c r="C23" s="41" t="s">
        <v>0</v>
      </c>
      <c r="D23" s="43">
        <v>0</v>
      </c>
      <c r="E23" s="43">
        <v>1664.000000000002</v>
      </c>
    </row>
    <row r="24" spans="2:5" ht="12.75">
      <c r="B24" s="41" t="s">
        <v>120</v>
      </c>
      <c r="C24" s="41" t="s">
        <v>86</v>
      </c>
      <c r="D24" s="43">
        <v>0</v>
      </c>
      <c r="E24" s="43">
        <v>1449.230769230769</v>
      </c>
    </row>
    <row r="25" spans="2:5" ht="12.75">
      <c r="B25" s="41" t="s">
        <v>121</v>
      </c>
      <c r="C25" s="41" t="s">
        <v>87</v>
      </c>
      <c r="D25" s="43">
        <v>0</v>
      </c>
      <c r="E25" s="43">
        <v>4000</v>
      </c>
    </row>
    <row r="26" spans="2:5" ht="12.75">
      <c r="B26" s="41" t="s">
        <v>122</v>
      </c>
      <c r="C26" s="41" t="s">
        <v>10</v>
      </c>
      <c r="D26" s="43">
        <v>0</v>
      </c>
      <c r="E26" s="43">
        <v>6171.619433198382</v>
      </c>
    </row>
    <row r="27" spans="2:5" ht="12.75">
      <c r="B27" s="41" t="s">
        <v>123</v>
      </c>
      <c r="C27" s="41" t="s">
        <v>11</v>
      </c>
      <c r="D27" s="43">
        <v>0</v>
      </c>
      <c r="E27" s="43">
        <v>624.0000000000018</v>
      </c>
    </row>
    <row r="28" spans="2:5" ht="12.75">
      <c r="B28" s="41" t="s">
        <v>124</v>
      </c>
      <c r="C28" s="41" t="s">
        <v>88</v>
      </c>
      <c r="D28" s="43">
        <v>0</v>
      </c>
      <c r="E28" s="43">
        <v>2199.3117408906883</v>
      </c>
    </row>
    <row r="29" spans="2:5" ht="12.75">
      <c r="B29" s="41" t="s">
        <v>125</v>
      </c>
      <c r="C29" s="41" t="s">
        <v>35</v>
      </c>
      <c r="D29" s="43">
        <v>0</v>
      </c>
      <c r="E29" s="43">
        <v>1600.0000000000007</v>
      </c>
    </row>
    <row r="30" spans="2:5" ht="12.75">
      <c r="B30" s="41" t="s">
        <v>126</v>
      </c>
      <c r="C30" s="41" t="s">
        <v>36</v>
      </c>
      <c r="D30" s="43">
        <v>0</v>
      </c>
      <c r="E30" s="43">
        <v>3590.769230769231</v>
      </c>
    </row>
    <row r="31" spans="2:5" ht="12.75">
      <c r="B31" s="41" t="s">
        <v>127</v>
      </c>
      <c r="C31" s="41" t="s">
        <v>37</v>
      </c>
      <c r="D31" s="43">
        <v>0</v>
      </c>
      <c r="E31" s="43">
        <v>1600.0000000000002</v>
      </c>
    </row>
    <row r="32" spans="2:5" ht="12.75">
      <c r="B32" s="41" t="s">
        <v>128</v>
      </c>
      <c r="C32" s="41" t="s">
        <v>38</v>
      </c>
      <c r="D32" s="43">
        <v>0</v>
      </c>
      <c r="E32" s="43">
        <v>0</v>
      </c>
    </row>
    <row r="33" spans="2:5" ht="12.75">
      <c r="B33" s="41" t="s">
        <v>129</v>
      </c>
      <c r="C33" s="41" t="s">
        <v>39</v>
      </c>
      <c r="D33" s="43">
        <v>0</v>
      </c>
      <c r="E33" s="43">
        <v>1040.000000000001</v>
      </c>
    </row>
    <row r="34" spans="2:5" ht="12.75">
      <c r="B34" s="41" t="s">
        <v>130</v>
      </c>
      <c r="C34" s="41" t="s">
        <v>40</v>
      </c>
      <c r="D34" s="43">
        <v>0</v>
      </c>
      <c r="E34" s="43">
        <v>560</v>
      </c>
    </row>
    <row r="35" spans="2:5" ht="12.75">
      <c r="B35" s="41" t="s">
        <v>131</v>
      </c>
      <c r="C35" s="41" t="s">
        <v>89</v>
      </c>
      <c r="D35" s="43">
        <v>0</v>
      </c>
      <c r="E35" s="43">
        <v>590.7692307692304</v>
      </c>
    </row>
    <row r="36" spans="2:5" ht="12.75">
      <c r="B36" s="41" t="s">
        <v>132</v>
      </c>
      <c r="C36" s="41" t="s">
        <v>90</v>
      </c>
      <c r="D36" s="43">
        <v>0</v>
      </c>
      <c r="E36" s="43">
        <v>3000.000000000001</v>
      </c>
    </row>
    <row r="37" spans="2:5" ht="12.75">
      <c r="B37" s="41" t="s">
        <v>133</v>
      </c>
      <c r="C37" s="41" t="s">
        <v>91</v>
      </c>
      <c r="D37" s="43">
        <v>0</v>
      </c>
      <c r="E37" s="43">
        <v>1000.0000000000002</v>
      </c>
    </row>
    <row r="38" spans="2:5" ht="13.5" thickBot="1">
      <c r="B38" s="39" t="s">
        <v>134</v>
      </c>
      <c r="C38" s="39" t="s">
        <v>92</v>
      </c>
      <c r="D38" s="44">
        <v>0</v>
      </c>
      <c r="E38" s="44">
        <v>1199.3117408906883</v>
      </c>
    </row>
    <row r="41" ht="13.5" thickBot="1">
      <c r="A41" t="s">
        <v>103</v>
      </c>
    </row>
    <row r="42" spans="2:7" ht="13.5" thickBot="1">
      <c r="B42" s="40" t="s">
        <v>98</v>
      </c>
      <c r="C42" s="40" t="s">
        <v>99</v>
      </c>
      <c r="D42" s="40" t="s">
        <v>104</v>
      </c>
      <c r="E42" s="40" t="s">
        <v>105</v>
      </c>
      <c r="F42" s="40" t="s">
        <v>106</v>
      </c>
      <c r="G42" s="40" t="s">
        <v>107</v>
      </c>
    </row>
    <row r="43" spans="2:7" ht="12.75">
      <c r="B43" s="41" t="s">
        <v>135</v>
      </c>
      <c r="C43" s="41" t="s">
        <v>45</v>
      </c>
      <c r="D43" s="45">
        <v>6461.538461538464</v>
      </c>
      <c r="E43" s="41" t="s">
        <v>136</v>
      </c>
      <c r="F43" s="41" t="s">
        <v>137</v>
      </c>
      <c r="G43" s="45">
        <v>2461.5384615384637</v>
      </c>
    </row>
    <row r="44" spans="2:7" ht="12.75">
      <c r="B44" s="41" t="s">
        <v>138</v>
      </c>
      <c r="C44" s="41" t="s">
        <v>46</v>
      </c>
      <c r="D44" s="45">
        <v>3999.9999999999995</v>
      </c>
      <c r="E44" s="41" t="s">
        <v>139</v>
      </c>
      <c r="F44" s="41" t="s">
        <v>140</v>
      </c>
      <c r="G44" s="45">
        <v>0</v>
      </c>
    </row>
    <row r="45" spans="2:7" ht="12.75">
      <c r="B45" s="41" t="s">
        <v>141</v>
      </c>
      <c r="C45" s="41" t="s">
        <v>47</v>
      </c>
      <c r="D45" s="45">
        <v>1106.1538461538464</v>
      </c>
      <c r="E45" s="41" t="s">
        <v>142</v>
      </c>
      <c r="F45" s="41" t="s">
        <v>137</v>
      </c>
      <c r="G45" s="41">
        <v>43.846153846153584</v>
      </c>
    </row>
    <row r="46" spans="2:7" ht="12.75">
      <c r="B46" s="41" t="s">
        <v>143</v>
      </c>
      <c r="C46" s="41" t="s">
        <v>48</v>
      </c>
      <c r="D46" s="45">
        <v>1600.0000000000002</v>
      </c>
      <c r="E46" s="41" t="s">
        <v>144</v>
      </c>
      <c r="F46" s="41" t="s">
        <v>140</v>
      </c>
      <c r="G46" s="41">
        <v>0</v>
      </c>
    </row>
    <row r="47" spans="2:7" ht="12.75">
      <c r="B47" s="41" t="s">
        <v>145</v>
      </c>
      <c r="C47" s="41" t="s">
        <v>49</v>
      </c>
      <c r="D47" s="45">
        <v>2.2737367544323206E-13</v>
      </c>
      <c r="E47" s="41" t="s">
        <v>146</v>
      </c>
      <c r="F47" s="41" t="s">
        <v>137</v>
      </c>
      <c r="G47" s="41">
        <v>0</v>
      </c>
    </row>
    <row r="48" spans="2:7" ht="12.75">
      <c r="B48" s="41" t="s">
        <v>147</v>
      </c>
      <c r="C48" s="41" t="s">
        <v>83</v>
      </c>
      <c r="D48" s="45">
        <v>-4.547473508864641E-13</v>
      </c>
      <c r="E48" s="41" t="s">
        <v>148</v>
      </c>
      <c r="F48" s="41" t="s">
        <v>137</v>
      </c>
      <c r="G48" s="41">
        <v>0</v>
      </c>
    </row>
    <row r="49" spans="2:7" ht="12.75">
      <c r="B49" s="41" t="s">
        <v>149</v>
      </c>
      <c r="C49" s="41" t="s">
        <v>53</v>
      </c>
      <c r="D49" s="45">
        <v>4.547473508864641E-13</v>
      </c>
      <c r="E49" s="41" t="s">
        <v>150</v>
      </c>
      <c r="F49" s="41" t="s">
        <v>137</v>
      </c>
      <c r="G49" s="41">
        <v>0</v>
      </c>
    </row>
    <row r="50" spans="2:7" ht="12.75">
      <c r="B50" s="41" t="s">
        <v>151</v>
      </c>
      <c r="C50" s="41" t="s">
        <v>52</v>
      </c>
      <c r="D50" s="45">
        <v>-4.547473508864641E-13</v>
      </c>
      <c r="E50" s="41" t="s">
        <v>152</v>
      </c>
      <c r="F50" s="41" t="s">
        <v>137</v>
      </c>
      <c r="G50" s="41">
        <v>0</v>
      </c>
    </row>
    <row r="51" spans="2:7" ht="12.75">
      <c r="B51" s="41" t="s">
        <v>153</v>
      </c>
      <c r="C51" s="41" t="s">
        <v>54</v>
      </c>
      <c r="D51" s="45">
        <v>3.410605131648481E-13</v>
      </c>
      <c r="E51" s="41" t="s">
        <v>154</v>
      </c>
      <c r="F51" s="41" t="s">
        <v>137</v>
      </c>
      <c r="G51" s="41">
        <v>0</v>
      </c>
    </row>
    <row r="52" spans="2:7" ht="12.75">
      <c r="B52" s="41" t="s">
        <v>155</v>
      </c>
      <c r="C52" s="41" t="s">
        <v>72</v>
      </c>
      <c r="D52" s="45">
        <v>0</v>
      </c>
      <c r="E52" s="41" t="s">
        <v>156</v>
      </c>
      <c r="F52" s="41" t="s">
        <v>137</v>
      </c>
      <c r="G52" s="41">
        <v>0</v>
      </c>
    </row>
    <row r="53" spans="2:7" ht="12.75">
      <c r="B53" s="41" t="s">
        <v>157</v>
      </c>
      <c r="C53" s="41" t="s">
        <v>55</v>
      </c>
      <c r="D53" s="45">
        <v>4.547473508864641E-13</v>
      </c>
      <c r="E53" s="41" t="s">
        <v>158</v>
      </c>
      <c r="F53" s="41" t="s">
        <v>137</v>
      </c>
      <c r="G53" s="41">
        <v>0</v>
      </c>
    </row>
    <row r="54" spans="2:7" ht="12.75">
      <c r="B54" s="41" t="s">
        <v>159</v>
      </c>
      <c r="C54" s="41" t="s">
        <v>56</v>
      </c>
      <c r="D54" s="45">
        <v>6.821210263296962E-13</v>
      </c>
      <c r="E54" s="41" t="s">
        <v>160</v>
      </c>
      <c r="F54" s="41" t="s">
        <v>137</v>
      </c>
      <c r="G54" s="41">
        <v>0</v>
      </c>
    </row>
    <row r="55" spans="2:7" ht="12.75">
      <c r="B55" s="41" t="s">
        <v>161</v>
      </c>
      <c r="C55" s="41" t="s">
        <v>60</v>
      </c>
      <c r="D55" s="45">
        <v>6.821210263296962E-13</v>
      </c>
      <c r="E55" s="41" t="s">
        <v>162</v>
      </c>
      <c r="F55" s="41" t="s">
        <v>137</v>
      </c>
      <c r="G55" s="41">
        <v>0</v>
      </c>
    </row>
    <row r="56" spans="2:7" ht="12.75">
      <c r="B56" s="41" t="s">
        <v>163</v>
      </c>
      <c r="C56" s="41" t="s">
        <v>61</v>
      </c>
      <c r="D56" s="45">
        <v>0</v>
      </c>
      <c r="E56" s="41" t="s">
        <v>164</v>
      </c>
      <c r="F56" s="41" t="s">
        <v>137</v>
      </c>
      <c r="G56" s="41">
        <v>0</v>
      </c>
    </row>
    <row r="57" spans="2:7" ht="12.75">
      <c r="B57" s="41" t="s">
        <v>165</v>
      </c>
      <c r="C57" s="41" t="s">
        <v>62</v>
      </c>
      <c r="D57" s="45">
        <v>-2.2737367544323206E-13</v>
      </c>
      <c r="E57" s="41" t="s">
        <v>166</v>
      </c>
      <c r="F57" s="41" t="s">
        <v>137</v>
      </c>
      <c r="G57" s="41">
        <v>0</v>
      </c>
    </row>
    <row r="58" spans="2:7" ht="12.75">
      <c r="B58" s="41" t="s">
        <v>167</v>
      </c>
      <c r="C58" s="41" t="s">
        <v>73</v>
      </c>
      <c r="D58" s="45">
        <v>0</v>
      </c>
      <c r="E58" s="41" t="s">
        <v>168</v>
      </c>
      <c r="F58" s="41" t="s">
        <v>137</v>
      </c>
      <c r="G58" s="41">
        <v>0</v>
      </c>
    </row>
    <row r="59" spans="2:7" ht="12.75">
      <c r="B59" s="41" t="s">
        <v>169</v>
      </c>
      <c r="C59" s="41" t="s">
        <v>59</v>
      </c>
      <c r="D59" s="45">
        <v>-1.3642420526593924E-12</v>
      </c>
      <c r="E59" s="41" t="s">
        <v>170</v>
      </c>
      <c r="F59" s="41" t="s">
        <v>137</v>
      </c>
      <c r="G59" s="41">
        <v>0</v>
      </c>
    </row>
    <row r="60" spans="2:7" ht="12.75">
      <c r="B60" s="41" t="s">
        <v>171</v>
      </c>
      <c r="C60" s="41" t="s">
        <v>63</v>
      </c>
      <c r="D60" s="45">
        <v>-4.547473508864641E-13</v>
      </c>
      <c r="E60" s="41" t="s">
        <v>172</v>
      </c>
      <c r="F60" s="41" t="s">
        <v>137</v>
      </c>
      <c r="G60" s="41">
        <v>0</v>
      </c>
    </row>
    <row r="61" spans="2:7" ht="12.75">
      <c r="B61" s="41" t="s">
        <v>173</v>
      </c>
      <c r="C61" s="41" t="s">
        <v>57</v>
      </c>
      <c r="D61" s="45">
        <v>-6.821210263296962E-13</v>
      </c>
      <c r="E61" s="41" t="s">
        <v>174</v>
      </c>
      <c r="F61" s="41" t="s">
        <v>137</v>
      </c>
      <c r="G61" s="41">
        <v>0</v>
      </c>
    </row>
    <row r="62" spans="2:7" ht="12.75">
      <c r="B62" s="41" t="s">
        <v>175</v>
      </c>
      <c r="C62" s="41" t="s">
        <v>64</v>
      </c>
      <c r="D62" s="45">
        <v>4.547473508864641E-13</v>
      </c>
      <c r="E62" s="41" t="s">
        <v>176</v>
      </c>
      <c r="F62" s="41" t="s">
        <v>137</v>
      </c>
      <c r="G62" s="41">
        <v>0</v>
      </c>
    </row>
    <row r="63" spans="2:7" ht="12.75">
      <c r="B63" s="41" t="s">
        <v>177</v>
      </c>
      <c r="C63" s="41" t="s">
        <v>74</v>
      </c>
      <c r="D63" s="45">
        <v>2.2737367544323206E-13</v>
      </c>
      <c r="E63" s="41" t="s">
        <v>178</v>
      </c>
      <c r="F63" s="41" t="s">
        <v>137</v>
      </c>
      <c r="G63" s="41">
        <v>0</v>
      </c>
    </row>
    <row r="64" spans="2:7" ht="12.75">
      <c r="B64" s="41" t="s">
        <v>179</v>
      </c>
      <c r="C64" s="41" t="s">
        <v>58</v>
      </c>
      <c r="D64" s="45">
        <v>4.547473508864641E-13</v>
      </c>
      <c r="E64" s="41" t="s">
        <v>180</v>
      </c>
      <c r="F64" s="41" t="s">
        <v>137</v>
      </c>
      <c r="G64" s="41">
        <v>0</v>
      </c>
    </row>
    <row r="65" spans="2:7" ht="12.75">
      <c r="B65" s="41" t="s">
        <v>181</v>
      </c>
      <c r="C65" s="41" t="s">
        <v>75</v>
      </c>
      <c r="D65" s="45">
        <v>-9.094947017729282E-13</v>
      </c>
      <c r="E65" s="41" t="s">
        <v>182</v>
      </c>
      <c r="F65" s="41" t="s">
        <v>137</v>
      </c>
      <c r="G65" s="41">
        <v>0</v>
      </c>
    </row>
    <row r="66" spans="2:7" ht="12.75">
      <c r="B66" s="41" t="s">
        <v>183</v>
      </c>
      <c r="C66" s="41" t="s">
        <v>76</v>
      </c>
      <c r="D66" s="45">
        <v>-2.2737367544323206E-13</v>
      </c>
      <c r="E66" s="41" t="s">
        <v>184</v>
      </c>
      <c r="F66" s="41" t="s">
        <v>137</v>
      </c>
      <c r="G66" s="41">
        <v>0</v>
      </c>
    </row>
    <row r="67" spans="2:7" ht="12.75">
      <c r="B67" s="41" t="s">
        <v>185</v>
      </c>
      <c r="C67" s="41" t="s">
        <v>65</v>
      </c>
      <c r="D67" s="45">
        <v>1664.000000000002</v>
      </c>
      <c r="E67" s="41" t="s">
        <v>186</v>
      </c>
      <c r="F67" s="41" t="s">
        <v>137</v>
      </c>
      <c r="G67" s="41">
        <v>335.99999999999795</v>
      </c>
    </row>
    <row r="68" spans="2:7" ht="12.75">
      <c r="B68" s="41" t="s">
        <v>187</v>
      </c>
      <c r="C68" s="41" t="s">
        <v>66</v>
      </c>
      <c r="D68" s="45">
        <v>1664.000000000002</v>
      </c>
      <c r="E68" s="41" t="s">
        <v>188</v>
      </c>
      <c r="F68" s="41" t="s">
        <v>137</v>
      </c>
      <c r="G68" s="45">
        <v>64.00000000000205</v>
      </c>
    </row>
    <row r="69" spans="2:7" ht="12.75">
      <c r="B69" s="41" t="s">
        <v>189</v>
      </c>
      <c r="C69" s="41" t="s">
        <v>77</v>
      </c>
      <c r="D69" s="45">
        <v>1449.230769230769</v>
      </c>
      <c r="E69" s="41" t="s">
        <v>190</v>
      </c>
      <c r="F69" s="41" t="s">
        <v>137</v>
      </c>
      <c r="G69" s="41">
        <v>50.769230769230944</v>
      </c>
    </row>
    <row r="70" spans="2:7" ht="12.75">
      <c r="B70" s="41" t="s">
        <v>191</v>
      </c>
      <c r="C70" s="41" t="s">
        <v>78</v>
      </c>
      <c r="D70" s="45">
        <v>1449.230769230769</v>
      </c>
      <c r="E70" s="41" t="s">
        <v>192</v>
      </c>
      <c r="F70" s="41" t="s">
        <v>137</v>
      </c>
      <c r="G70" s="45">
        <v>249.23076923076906</v>
      </c>
    </row>
    <row r="71" spans="2:7" ht="12.75">
      <c r="B71" s="41" t="s">
        <v>193</v>
      </c>
      <c r="C71" s="41" t="s">
        <v>79</v>
      </c>
      <c r="D71" s="45">
        <v>4000</v>
      </c>
      <c r="E71" s="41" t="s">
        <v>194</v>
      </c>
      <c r="F71" s="41" t="s">
        <v>140</v>
      </c>
      <c r="G71" s="41">
        <v>0</v>
      </c>
    </row>
    <row r="72" spans="2:7" ht="12.75">
      <c r="B72" s="41" t="s">
        <v>195</v>
      </c>
      <c r="C72" s="41" t="s">
        <v>80</v>
      </c>
      <c r="D72" s="45">
        <v>4000</v>
      </c>
      <c r="E72" s="41" t="s">
        <v>196</v>
      </c>
      <c r="F72" s="41" t="s">
        <v>137</v>
      </c>
      <c r="G72" s="45">
        <v>500</v>
      </c>
    </row>
    <row r="73" spans="2:7" ht="12.75">
      <c r="B73" s="41" t="s">
        <v>197</v>
      </c>
      <c r="C73" s="41" t="s">
        <v>67</v>
      </c>
      <c r="D73" s="45">
        <v>6.366462912410498E-12</v>
      </c>
      <c r="E73" s="41" t="s">
        <v>198</v>
      </c>
      <c r="F73" s="41" t="s">
        <v>140</v>
      </c>
      <c r="G73" s="41">
        <v>0</v>
      </c>
    </row>
    <row r="74" spans="2:7" ht="12.75">
      <c r="B74" s="41" t="s">
        <v>199</v>
      </c>
      <c r="C74" s="41" t="s">
        <v>68</v>
      </c>
      <c r="D74" s="45">
        <v>-1871.999999999999</v>
      </c>
      <c r="E74" s="41" t="s">
        <v>200</v>
      </c>
      <c r="F74" s="41" t="s">
        <v>137</v>
      </c>
      <c r="G74" s="41">
        <v>1871.999999999999</v>
      </c>
    </row>
    <row r="75" spans="2:7" ht="12.75">
      <c r="B75" s="41" t="s">
        <v>201</v>
      </c>
      <c r="C75" s="41" t="s">
        <v>69</v>
      </c>
      <c r="D75" s="45">
        <v>-3120.000000000009</v>
      </c>
      <c r="E75" s="41" t="s">
        <v>202</v>
      </c>
      <c r="F75" s="41" t="s">
        <v>137</v>
      </c>
      <c r="G75" s="41">
        <v>3120.000000000009</v>
      </c>
    </row>
    <row r="76" spans="2:7" ht="12.75">
      <c r="B76" s="41" t="s">
        <v>203</v>
      </c>
      <c r="C76" s="41" t="s">
        <v>82</v>
      </c>
      <c r="D76" s="45">
        <v>7.275957614183426E-12</v>
      </c>
      <c r="E76" s="41" t="s">
        <v>204</v>
      </c>
      <c r="F76" s="41" t="s">
        <v>140</v>
      </c>
      <c r="G76" s="41">
        <v>0</v>
      </c>
    </row>
    <row r="77" spans="2:7" ht="13.5" thickBot="1">
      <c r="B77" s="39" t="s">
        <v>205</v>
      </c>
      <c r="C77" s="39" t="s">
        <v>81</v>
      </c>
      <c r="D77" s="42">
        <v>6171.619433198382</v>
      </c>
      <c r="E77" s="39" t="s">
        <v>206</v>
      </c>
      <c r="F77" s="39" t="s">
        <v>137</v>
      </c>
      <c r="G77" s="42">
        <v>2171.6194331983816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49">
      <selection activeCell="E39" sqref="E39:E73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29.8515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33" t="s">
        <v>207</v>
      </c>
    </row>
    <row r="2" ht="12.75">
      <c r="A2" s="33" t="s">
        <v>95</v>
      </c>
    </row>
    <row r="3" ht="12.75">
      <c r="A3" s="33" t="s">
        <v>96</v>
      </c>
    </row>
    <row r="6" ht="13.5" thickBot="1">
      <c r="A6" t="s">
        <v>102</v>
      </c>
    </row>
    <row r="7" spans="2:8" ht="12.75">
      <c r="B7" s="46"/>
      <c r="C7" s="46"/>
      <c r="D7" s="46" t="s">
        <v>208</v>
      </c>
      <c r="E7" s="46" t="s">
        <v>210</v>
      </c>
      <c r="F7" s="46" t="s">
        <v>212</v>
      </c>
      <c r="G7" s="46" t="s">
        <v>214</v>
      </c>
      <c r="H7" s="46" t="s">
        <v>214</v>
      </c>
    </row>
    <row r="8" spans="2:8" ht="13.5" thickBot="1">
      <c r="B8" s="47" t="s">
        <v>98</v>
      </c>
      <c r="C8" s="47" t="s">
        <v>99</v>
      </c>
      <c r="D8" s="47" t="s">
        <v>209</v>
      </c>
      <c r="E8" s="47" t="s">
        <v>211</v>
      </c>
      <c r="F8" s="47" t="s">
        <v>213</v>
      </c>
      <c r="G8" s="47" t="s">
        <v>215</v>
      </c>
      <c r="H8" s="47" t="s">
        <v>216</v>
      </c>
    </row>
    <row r="9" spans="2:8" ht="12.75">
      <c r="B9" s="41" t="s">
        <v>109</v>
      </c>
      <c r="C9" s="41" t="s">
        <v>2</v>
      </c>
      <c r="D9" s="43">
        <v>6461.538461538464</v>
      </c>
      <c r="E9" s="48">
        <v>0</v>
      </c>
      <c r="F9" s="41">
        <v>-8.4</v>
      </c>
      <c r="G9" s="41">
        <v>4.431831578947366</v>
      </c>
      <c r="H9" s="41">
        <v>0.6831606648199434</v>
      </c>
    </row>
    <row r="10" spans="2:8" ht="12.75">
      <c r="B10" s="41" t="s">
        <v>110</v>
      </c>
      <c r="C10" s="41" t="s">
        <v>3</v>
      </c>
      <c r="D10" s="43">
        <v>3999.9999999999995</v>
      </c>
      <c r="E10" s="48">
        <v>0</v>
      </c>
      <c r="F10" s="41">
        <v>-9</v>
      </c>
      <c r="G10" s="41">
        <v>0.9984655870445324</v>
      </c>
      <c r="H10" s="41">
        <v>1E+30</v>
      </c>
    </row>
    <row r="11" spans="2:8" ht="12.75">
      <c r="B11" s="41" t="s">
        <v>111</v>
      </c>
      <c r="C11" s="41" t="s">
        <v>4</v>
      </c>
      <c r="D11" s="43">
        <v>840.0000000000006</v>
      </c>
      <c r="E11" s="48">
        <v>0</v>
      </c>
      <c r="F11" s="41">
        <v>0</v>
      </c>
      <c r="G11" s="41">
        <v>34.09101214574897</v>
      </c>
      <c r="H11" s="41">
        <v>5.255082037076488</v>
      </c>
    </row>
    <row r="12" spans="2:8" ht="12.75">
      <c r="B12" s="41" t="s">
        <v>112</v>
      </c>
      <c r="C12" s="41" t="s">
        <v>84</v>
      </c>
      <c r="D12" s="43">
        <v>969.230769230769</v>
      </c>
      <c r="E12" s="48">
        <v>0</v>
      </c>
      <c r="F12" s="41">
        <v>0</v>
      </c>
      <c r="G12" s="41">
        <v>29.545543859649094</v>
      </c>
      <c r="H12" s="41">
        <v>4.554404432132955</v>
      </c>
    </row>
    <row r="13" spans="2:8" ht="12.75">
      <c r="B13" s="41" t="s">
        <v>113</v>
      </c>
      <c r="C13" s="41" t="s">
        <v>6</v>
      </c>
      <c r="D13" s="43">
        <v>2390.769230769232</v>
      </c>
      <c r="E13" s="48">
        <v>0</v>
      </c>
      <c r="F13" s="41">
        <v>0</v>
      </c>
      <c r="G13" s="41">
        <v>11.97792318634423</v>
      </c>
      <c r="H13" s="41">
        <v>1.8463801751890363</v>
      </c>
    </row>
    <row r="14" spans="2:8" ht="12.75">
      <c r="B14" s="41" t="s">
        <v>114</v>
      </c>
      <c r="C14" s="41" t="s">
        <v>7</v>
      </c>
      <c r="D14" s="43">
        <v>2261.538461538462</v>
      </c>
      <c r="E14" s="48">
        <v>0</v>
      </c>
      <c r="F14" s="41">
        <v>0</v>
      </c>
      <c r="G14" s="41">
        <v>12.662375939849614</v>
      </c>
      <c r="H14" s="41">
        <v>1.9518876137712668</v>
      </c>
    </row>
    <row r="15" spans="2:8" ht="12.75">
      <c r="B15" s="41" t="s">
        <v>115</v>
      </c>
      <c r="C15" s="41" t="s">
        <v>5</v>
      </c>
      <c r="D15" s="43">
        <v>760.0000000000002</v>
      </c>
      <c r="E15" s="48">
        <v>0</v>
      </c>
      <c r="F15" s="41">
        <v>0</v>
      </c>
      <c r="G15" s="41">
        <v>5.255082037076486</v>
      </c>
      <c r="H15" s="41">
        <v>1E+30</v>
      </c>
    </row>
    <row r="16" spans="2:8" ht="12.75">
      <c r="B16" s="41" t="s">
        <v>116</v>
      </c>
      <c r="C16" s="41" t="s">
        <v>85</v>
      </c>
      <c r="D16" s="43">
        <v>479.99999999999994</v>
      </c>
      <c r="E16" s="48">
        <v>0</v>
      </c>
      <c r="F16" s="41">
        <v>0</v>
      </c>
      <c r="G16" s="41">
        <v>8.320546558704436</v>
      </c>
      <c r="H16" s="41">
        <v>1E+30</v>
      </c>
    </row>
    <row r="17" spans="2:8" ht="12.75">
      <c r="B17" s="41" t="s">
        <v>117</v>
      </c>
      <c r="C17" s="41" t="s">
        <v>8</v>
      </c>
      <c r="D17" s="43">
        <v>1200.0000000000002</v>
      </c>
      <c r="E17" s="48">
        <v>0</v>
      </c>
      <c r="F17" s="41">
        <v>0</v>
      </c>
      <c r="G17" s="41">
        <v>3.328218623481776</v>
      </c>
      <c r="H17" s="41">
        <v>1E+30</v>
      </c>
    </row>
    <row r="18" spans="2:8" ht="12.75">
      <c r="B18" s="41" t="s">
        <v>118</v>
      </c>
      <c r="C18" s="41" t="s">
        <v>9</v>
      </c>
      <c r="D18" s="43">
        <v>1560.0000000000005</v>
      </c>
      <c r="E18" s="48">
        <v>0</v>
      </c>
      <c r="F18" s="41">
        <v>0</v>
      </c>
      <c r="G18" s="41">
        <v>2.5601681719090568</v>
      </c>
      <c r="H18" s="41">
        <v>1E+30</v>
      </c>
    </row>
    <row r="19" spans="2:8" ht="12.75">
      <c r="B19" s="41" t="s">
        <v>119</v>
      </c>
      <c r="C19" s="41" t="s">
        <v>0</v>
      </c>
      <c r="D19" s="43">
        <v>1664.000000000002</v>
      </c>
      <c r="E19" s="48">
        <v>0</v>
      </c>
      <c r="F19" s="41">
        <v>19.6</v>
      </c>
      <c r="G19" s="41">
        <v>1E+30</v>
      </c>
      <c r="H19" s="41">
        <v>7.411089596901953</v>
      </c>
    </row>
    <row r="20" spans="2:8" ht="12.75">
      <c r="B20" s="41" t="s">
        <v>120</v>
      </c>
      <c r="C20" s="41" t="s">
        <v>86</v>
      </c>
      <c r="D20" s="43">
        <v>1449.230769230769</v>
      </c>
      <c r="E20" s="48">
        <v>0</v>
      </c>
      <c r="F20" s="41">
        <v>13.8</v>
      </c>
      <c r="G20" s="41">
        <v>29.545543859649086</v>
      </c>
      <c r="H20" s="41">
        <v>7.476243859649118</v>
      </c>
    </row>
    <row r="21" spans="2:8" ht="12.75">
      <c r="B21" s="41" t="s">
        <v>121</v>
      </c>
      <c r="C21" s="41" t="s">
        <v>87</v>
      </c>
      <c r="D21" s="43">
        <v>4000</v>
      </c>
      <c r="E21" s="48">
        <v>0</v>
      </c>
      <c r="F21" s="41">
        <v>14.499999999999998</v>
      </c>
      <c r="G21" s="41">
        <v>1E+30</v>
      </c>
      <c r="H21" s="41">
        <v>3.760526315789476</v>
      </c>
    </row>
    <row r="22" spans="2:8" ht="12.75">
      <c r="B22" s="41" t="s">
        <v>122</v>
      </c>
      <c r="C22" s="41" t="s">
        <v>10</v>
      </c>
      <c r="D22" s="43">
        <v>6171.619433198382</v>
      </c>
      <c r="E22" s="48">
        <v>0</v>
      </c>
      <c r="F22" s="41">
        <v>6.5</v>
      </c>
      <c r="G22" s="41">
        <v>3.599999999999992</v>
      </c>
      <c r="H22" s="41">
        <v>2.191502606660967</v>
      </c>
    </row>
    <row r="23" spans="2:8" ht="12.75">
      <c r="B23" s="41" t="s">
        <v>123</v>
      </c>
      <c r="C23" s="41" t="s">
        <v>11</v>
      </c>
      <c r="D23" s="43">
        <v>624.0000000000018</v>
      </c>
      <c r="E23" s="48">
        <v>0</v>
      </c>
      <c r="F23" s="41">
        <v>-11.2</v>
      </c>
      <c r="G23" s="41">
        <v>1E+30</v>
      </c>
      <c r="H23" s="41">
        <v>6.087680740312319</v>
      </c>
    </row>
    <row r="24" spans="2:8" ht="12.75">
      <c r="B24" s="41" t="s">
        <v>124</v>
      </c>
      <c r="C24" s="41" t="s">
        <v>88</v>
      </c>
      <c r="D24" s="43">
        <v>2199.3117408906883</v>
      </c>
      <c r="E24" s="48">
        <v>0</v>
      </c>
      <c r="F24" s="41">
        <v>-10.1</v>
      </c>
      <c r="G24" s="41">
        <v>3.5999999999999974</v>
      </c>
      <c r="H24" s="41">
        <v>3.1932960893854774</v>
      </c>
    </row>
    <row r="25" spans="2:8" ht="12.75">
      <c r="B25" s="41" t="s">
        <v>125</v>
      </c>
      <c r="C25" s="41" t="s">
        <v>35</v>
      </c>
      <c r="D25" s="43">
        <v>1600.0000000000007</v>
      </c>
      <c r="E25" s="48">
        <v>0</v>
      </c>
      <c r="F25" s="41">
        <v>0</v>
      </c>
      <c r="G25" s="41">
        <v>34.09101214574897</v>
      </c>
      <c r="H25" s="41">
        <v>8.626435222672068</v>
      </c>
    </row>
    <row r="26" spans="2:8" ht="12.75">
      <c r="B26" s="41" t="s">
        <v>126</v>
      </c>
      <c r="C26" s="41" t="s">
        <v>36</v>
      </c>
      <c r="D26" s="43">
        <v>3590.769230769231</v>
      </c>
      <c r="E26" s="48">
        <v>0</v>
      </c>
      <c r="F26" s="41">
        <v>0</v>
      </c>
      <c r="G26" s="41">
        <v>11.97792318634423</v>
      </c>
      <c r="H26" s="41">
        <v>3.030909672830725</v>
      </c>
    </row>
    <row r="27" spans="2:8" ht="12.75">
      <c r="B27" s="41" t="s">
        <v>127</v>
      </c>
      <c r="C27" s="41" t="s">
        <v>37</v>
      </c>
      <c r="D27" s="43">
        <v>1600.0000000000002</v>
      </c>
      <c r="E27" s="48">
        <v>0</v>
      </c>
      <c r="F27" s="41">
        <v>-4</v>
      </c>
      <c r="G27" s="41">
        <v>1E+30</v>
      </c>
      <c r="H27" s="41">
        <v>8.62643522267206</v>
      </c>
    </row>
    <row r="28" spans="2:8" ht="12.75">
      <c r="B28" s="41" t="s">
        <v>128</v>
      </c>
      <c r="C28" s="41" t="s">
        <v>38</v>
      </c>
      <c r="D28" s="43">
        <v>0</v>
      </c>
      <c r="E28" s="48">
        <v>-34.09101214574899</v>
      </c>
      <c r="F28" s="41">
        <v>0</v>
      </c>
      <c r="G28" s="41">
        <v>34.09101214574899</v>
      </c>
      <c r="H28" s="41">
        <v>1E+30</v>
      </c>
    </row>
    <row r="29" spans="2:8" ht="12.75">
      <c r="B29" s="41" t="s">
        <v>129</v>
      </c>
      <c r="C29" s="41" t="s">
        <v>39</v>
      </c>
      <c r="D29" s="43">
        <v>1040.000000000001</v>
      </c>
      <c r="E29" s="48">
        <v>0</v>
      </c>
      <c r="F29" s="41">
        <v>0</v>
      </c>
      <c r="G29" s="41">
        <v>1E+30</v>
      </c>
      <c r="H29" s="41">
        <v>13.271438804110868</v>
      </c>
    </row>
    <row r="30" spans="2:8" ht="12.75">
      <c r="B30" s="41" t="s">
        <v>130</v>
      </c>
      <c r="C30" s="41" t="s">
        <v>40</v>
      </c>
      <c r="D30" s="43">
        <v>560</v>
      </c>
      <c r="E30" s="48">
        <v>0</v>
      </c>
      <c r="F30" s="41">
        <v>0</v>
      </c>
      <c r="G30" s="41">
        <v>1E+30</v>
      </c>
      <c r="H30" s="41">
        <v>24.64695777906303</v>
      </c>
    </row>
    <row r="31" spans="2:8" ht="12.75">
      <c r="B31" s="41" t="s">
        <v>131</v>
      </c>
      <c r="C31" s="41" t="s">
        <v>89</v>
      </c>
      <c r="D31" s="43">
        <v>590.7692307692304</v>
      </c>
      <c r="E31" s="48">
        <v>0</v>
      </c>
      <c r="F31" s="41">
        <v>0</v>
      </c>
      <c r="G31" s="41">
        <v>5.0140350877193045</v>
      </c>
      <c r="H31" s="41">
        <v>3.030909672830725</v>
      </c>
    </row>
    <row r="32" spans="2:8" ht="12.75">
      <c r="B32" s="41" t="s">
        <v>132</v>
      </c>
      <c r="C32" s="41" t="s">
        <v>90</v>
      </c>
      <c r="D32" s="43">
        <v>3000.000000000001</v>
      </c>
      <c r="E32" s="48">
        <v>0</v>
      </c>
      <c r="F32" s="41">
        <v>0</v>
      </c>
      <c r="G32" s="41">
        <v>1E+30</v>
      </c>
      <c r="H32" s="41">
        <v>5.0140350877193</v>
      </c>
    </row>
    <row r="33" spans="2:8" ht="12.75">
      <c r="B33" s="41" t="s">
        <v>133</v>
      </c>
      <c r="C33" s="41" t="s">
        <v>91</v>
      </c>
      <c r="D33" s="43">
        <v>1000.0000000000002</v>
      </c>
      <c r="E33" s="48">
        <v>0</v>
      </c>
      <c r="F33" s="41">
        <v>0</v>
      </c>
      <c r="G33" s="41">
        <v>1E+30</v>
      </c>
      <c r="H33" s="41">
        <v>15.0421052631579</v>
      </c>
    </row>
    <row r="34" spans="2:8" ht="13.5" thickBot="1">
      <c r="B34" s="39" t="s">
        <v>134</v>
      </c>
      <c r="C34" s="39" t="s">
        <v>92</v>
      </c>
      <c r="D34" s="44">
        <v>1199.3117408906883</v>
      </c>
      <c r="E34" s="49">
        <v>0</v>
      </c>
      <c r="F34" s="39">
        <v>0</v>
      </c>
      <c r="G34" s="39">
        <v>3.5999999999999974</v>
      </c>
      <c r="H34" s="39">
        <v>4.053900709219861</v>
      </c>
    </row>
    <row r="36" ht="13.5" thickBot="1">
      <c r="A36" t="s">
        <v>103</v>
      </c>
    </row>
    <row r="37" spans="2:8" ht="12.75">
      <c r="B37" s="46"/>
      <c r="C37" s="46"/>
      <c r="D37" s="46" t="s">
        <v>208</v>
      </c>
      <c r="E37" s="46" t="s">
        <v>217</v>
      </c>
      <c r="F37" s="46" t="s">
        <v>219</v>
      </c>
      <c r="G37" s="46" t="s">
        <v>214</v>
      </c>
      <c r="H37" s="46" t="s">
        <v>214</v>
      </c>
    </row>
    <row r="38" spans="2:8" ht="13.5" thickBot="1">
      <c r="B38" s="47" t="s">
        <v>98</v>
      </c>
      <c r="C38" s="47" t="s">
        <v>99</v>
      </c>
      <c r="D38" s="47" t="s">
        <v>209</v>
      </c>
      <c r="E38" s="47" t="s">
        <v>218</v>
      </c>
      <c r="F38" s="47" t="s">
        <v>220</v>
      </c>
      <c r="G38" s="47" t="s">
        <v>215</v>
      </c>
      <c r="H38" s="47" t="s">
        <v>216</v>
      </c>
    </row>
    <row r="39" spans="2:8" ht="12.75">
      <c r="B39" s="41" t="s">
        <v>135</v>
      </c>
      <c r="C39" s="41" t="s">
        <v>45</v>
      </c>
      <c r="D39" s="45">
        <v>6461.538461538464</v>
      </c>
      <c r="E39" s="48">
        <v>0</v>
      </c>
      <c r="F39" s="41">
        <v>4000</v>
      </c>
      <c r="G39" s="41">
        <v>2461.5384615384623</v>
      </c>
      <c r="H39" s="41">
        <v>1E+30</v>
      </c>
    </row>
    <row r="40" spans="2:8" ht="12.75">
      <c r="B40" s="41" t="s">
        <v>138</v>
      </c>
      <c r="C40" s="41" t="s">
        <v>46</v>
      </c>
      <c r="D40" s="45">
        <v>3999.9999999999995</v>
      </c>
      <c r="E40" s="48">
        <v>-0.9984655870445324</v>
      </c>
      <c r="F40" s="41">
        <v>4000</v>
      </c>
      <c r="G40" s="41">
        <v>1684.2105263157903</v>
      </c>
      <c r="H40" s="41">
        <v>511.6279069767439</v>
      </c>
    </row>
    <row r="41" spans="2:8" ht="12.75">
      <c r="B41" s="41" t="s">
        <v>141</v>
      </c>
      <c r="C41" s="41" t="s">
        <v>47</v>
      </c>
      <c r="D41" s="45">
        <v>1106.1538461538464</v>
      </c>
      <c r="E41" s="48">
        <v>0</v>
      </c>
      <c r="F41" s="41">
        <v>1150</v>
      </c>
      <c r="G41" s="41">
        <v>1E+30</v>
      </c>
      <c r="H41" s="41">
        <v>43.84615384615385</v>
      </c>
    </row>
    <row r="42" spans="2:8" ht="12.75">
      <c r="B42" s="41" t="s">
        <v>143</v>
      </c>
      <c r="C42" s="41" t="s">
        <v>48</v>
      </c>
      <c r="D42" s="45">
        <v>1600.0000000000002</v>
      </c>
      <c r="E42" s="48">
        <v>8.626435222672058</v>
      </c>
      <c r="F42" s="41">
        <v>1600</v>
      </c>
      <c r="G42" s="41">
        <v>43.99999999999997</v>
      </c>
      <c r="H42" s="41">
        <v>61.53846153846346</v>
      </c>
    </row>
    <row r="43" spans="2:8" ht="12.75">
      <c r="B43" s="41" t="s">
        <v>145</v>
      </c>
      <c r="C43" s="41" t="s">
        <v>49</v>
      </c>
      <c r="D43" s="45">
        <v>2.2737367544323206E-13</v>
      </c>
      <c r="E43" s="48">
        <v>6.6510121457489975</v>
      </c>
      <c r="F43" s="41">
        <v>0</v>
      </c>
      <c r="G43" s="41">
        <v>207.56756756756752</v>
      </c>
      <c r="H43" s="41">
        <v>43.999999999999964</v>
      </c>
    </row>
    <row r="44" spans="2:8" ht="12.75">
      <c r="B44" s="41" t="s">
        <v>147</v>
      </c>
      <c r="C44" s="41" t="s">
        <v>83</v>
      </c>
      <c r="D44" s="45">
        <v>-4.547473508864641E-13</v>
      </c>
      <c r="E44" s="48">
        <v>13.8</v>
      </c>
      <c r="F44" s="41">
        <v>0</v>
      </c>
      <c r="G44" s="41">
        <v>50.76923076923074</v>
      </c>
      <c r="H44" s="41">
        <v>249.2307692307693</v>
      </c>
    </row>
    <row r="45" spans="2:8" ht="12.75">
      <c r="B45" s="41" t="s">
        <v>149</v>
      </c>
      <c r="C45" s="41" t="s">
        <v>53</v>
      </c>
      <c r="D45" s="45">
        <v>4.547473508864641E-13</v>
      </c>
      <c r="E45" s="48">
        <v>10.95263157894736</v>
      </c>
      <c r="F45" s="41">
        <v>0</v>
      </c>
      <c r="G45" s="41">
        <v>969.6563011456628</v>
      </c>
      <c r="H45" s="41">
        <v>590.7692307692307</v>
      </c>
    </row>
    <row r="46" spans="2:8" ht="12.75">
      <c r="B46" s="41" t="s">
        <v>151</v>
      </c>
      <c r="C46" s="41" t="s">
        <v>52</v>
      </c>
      <c r="D46" s="45">
        <v>-4.547473508864641E-13</v>
      </c>
      <c r="E46" s="48">
        <v>4.0368421052631644</v>
      </c>
      <c r="F46" s="41">
        <v>0</v>
      </c>
      <c r="G46" s="41">
        <v>1E+30</v>
      </c>
      <c r="H46" s="41">
        <v>1289.399038461538</v>
      </c>
    </row>
    <row r="47" spans="2:8" ht="12.75">
      <c r="B47" s="41" t="s">
        <v>153</v>
      </c>
      <c r="C47" s="41" t="s">
        <v>54</v>
      </c>
      <c r="D47" s="45">
        <v>3.410605131648481E-13</v>
      </c>
      <c r="E47" s="48">
        <v>6.6510121457489975</v>
      </c>
      <c r="F47" s="41">
        <v>0</v>
      </c>
      <c r="G47" s="41">
        <v>207.56756756756752</v>
      </c>
      <c r="H47" s="41">
        <v>43.999999999999964</v>
      </c>
    </row>
    <row r="48" spans="2:8" ht="12.75">
      <c r="B48" s="41" t="s">
        <v>155</v>
      </c>
      <c r="C48" s="41" t="s">
        <v>72</v>
      </c>
      <c r="D48" s="45">
        <v>0</v>
      </c>
      <c r="E48" s="48">
        <v>13.8</v>
      </c>
      <c r="F48" s="41">
        <v>0</v>
      </c>
      <c r="G48" s="41">
        <v>50.76923076923074</v>
      </c>
      <c r="H48" s="41">
        <v>249.2307692307693</v>
      </c>
    </row>
    <row r="49" spans="2:8" ht="12.75">
      <c r="B49" s="41" t="s">
        <v>157</v>
      </c>
      <c r="C49" s="41" t="s">
        <v>55</v>
      </c>
      <c r="D49" s="45">
        <v>4.547473508864641E-13</v>
      </c>
      <c r="E49" s="48">
        <v>10.95263157894736</v>
      </c>
      <c r="F49" s="41">
        <v>0</v>
      </c>
      <c r="G49" s="41">
        <v>969.6563011456628</v>
      </c>
      <c r="H49" s="41">
        <v>590.7692307692307</v>
      </c>
    </row>
    <row r="50" spans="2:8" ht="12.75">
      <c r="B50" s="41" t="s">
        <v>159</v>
      </c>
      <c r="C50" s="41" t="s">
        <v>56</v>
      </c>
      <c r="D50" s="45">
        <v>6.821210263296962E-13</v>
      </c>
      <c r="E50" s="48">
        <v>4.605263157894739</v>
      </c>
      <c r="F50" s="41">
        <v>0</v>
      </c>
      <c r="G50" s="41">
        <v>1E+30</v>
      </c>
      <c r="H50" s="41">
        <v>1422.7851458885941</v>
      </c>
    </row>
    <row r="51" spans="2:8" ht="12.75">
      <c r="B51" s="41" t="s">
        <v>161</v>
      </c>
      <c r="C51" s="41" t="s">
        <v>60</v>
      </c>
      <c r="D51" s="45">
        <v>6.821210263296962E-13</v>
      </c>
      <c r="E51" s="48">
        <v>24.639999999999997</v>
      </c>
      <c r="F51" s="41">
        <v>0</v>
      </c>
      <c r="G51" s="41">
        <v>209.99999999999883</v>
      </c>
      <c r="H51" s="41">
        <v>40.00000000000122</v>
      </c>
    </row>
    <row r="52" spans="2:8" ht="12.75">
      <c r="B52" s="41" t="s">
        <v>163</v>
      </c>
      <c r="C52" s="41" t="s">
        <v>61</v>
      </c>
      <c r="D52" s="45">
        <v>0</v>
      </c>
      <c r="E52" s="48">
        <v>9.318421052631574</v>
      </c>
      <c r="F52" s="41">
        <v>0</v>
      </c>
      <c r="G52" s="41">
        <v>1531.8939883645771</v>
      </c>
      <c r="H52" s="41">
        <v>560.0000000000001</v>
      </c>
    </row>
    <row r="53" spans="2:8" ht="12.75">
      <c r="B53" s="41" t="s">
        <v>165</v>
      </c>
      <c r="C53" s="41" t="s">
        <v>62</v>
      </c>
      <c r="D53" s="45">
        <v>-2.2737367544323206E-13</v>
      </c>
      <c r="E53" s="48">
        <v>6.6510121457489975</v>
      </c>
      <c r="F53" s="41">
        <v>0</v>
      </c>
      <c r="G53" s="41">
        <v>207.56756756756752</v>
      </c>
      <c r="H53" s="41">
        <v>43.999999999999964</v>
      </c>
    </row>
    <row r="54" spans="2:8" ht="12.75">
      <c r="B54" s="41" t="s">
        <v>167</v>
      </c>
      <c r="C54" s="41" t="s">
        <v>73</v>
      </c>
      <c r="D54" s="45">
        <v>0</v>
      </c>
      <c r="E54" s="48">
        <v>13.8</v>
      </c>
      <c r="F54" s="41">
        <v>0</v>
      </c>
      <c r="G54" s="41">
        <v>50.76923076923074</v>
      </c>
      <c r="H54" s="41">
        <v>249.2307692307693</v>
      </c>
    </row>
    <row r="55" spans="2:8" ht="12.75">
      <c r="B55" s="41" t="s">
        <v>169</v>
      </c>
      <c r="C55" s="41" t="s">
        <v>59</v>
      </c>
      <c r="D55" s="45">
        <v>-1.3642420526593924E-12</v>
      </c>
      <c r="E55" s="48">
        <v>10.95263157894736</v>
      </c>
      <c r="F55" s="41">
        <v>0</v>
      </c>
      <c r="G55" s="41">
        <v>969.6563011456628</v>
      </c>
      <c r="H55" s="41">
        <v>590.7692307692307</v>
      </c>
    </row>
    <row r="56" spans="2:8" ht="12.75">
      <c r="B56" s="41" t="s">
        <v>171</v>
      </c>
      <c r="C56" s="41" t="s">
        <v>63</v>
      </c>
      <c r="D56" s="45">
        <v>-4.547473508864641E-13</v>
      </c>
      <c r="E56" s="48">
        <v>6.6510121457489975</v>
      </c>
      <c r="F56" s="41">
        <v>0</v>
      </c>
      <c r="G56" s="41">
        <v>207.56756756756752</v>
      </c>
      <c r="H56" s="41">
        <v>43.999999999999964</v>
      </c>
    </row>
    <row r="57" spans="2:8" ht="12.75">
      <c r="B57" s="41" t="s">
        <v>173</v>
      </c>
      <c r="C57" s="41" t="s">
        <v>57</v>
      </c>
      <c r="D57" s="45">
        <v>-6.821210263296962E-13</v>
      </c>
      <c r="E57" s="48">
        <v>19.6</v>
      </c>
      <c r="F57" s="41">
        <v>0</v>
      </c>
      <c r="G57" s="41">
        <v>335.9999999999981</v>
      </c>
      <c r="H57" s="41">
        <v>64.00000000000195</v>
      </c>
    </row>
    <row r="58" spans="2:8" ht="12.75">
      <c r="B58" s="41" t="s">
        <v>175</v>
      </c>
      <c r="C58" s="41" t="s">
        <v>64</v>
      </c>
      <c r="D58" s="45">
        <v>4.547473508864641E-13</v>
      </c>
      <c r="E58" s="48">
        <v>10.95263157894736</v>
      </c>
      <c r="F58" s="41">
        <v>0</v>
      </c>
      <c r="G58" s="41">
        <v>969.6563011456628</v>
      </c>
      <c r="H58" s="41">
        <v>590.7692307692307</v>
      </c>
    </row>
    <row r="59" spans="2:8" ht="12.75">
      <c r="B59" s="41" t="s">
        <v>177</v>
      </c>
      <c r="C59" s="41" t="s">
        <v>74</v>
      </c>
      <c r="D59" s="45">
        <v>2.2737367544323206E-13</v>
      </c>
      <c r="E59" s="48">
        <v>10.100000000000001</v>
      </c>
      <c r="F59" s="41">
        <v>0</v>
      </c>
      <c r="G59" s="41">
        <v>2199.3117408906883</v>
      </c>
      <c r="H59" s="41">
        <v>1E+30</v>
      </c>
    </row>
    <row r="60" spans="2:8" ht="12.75">
      <c r="B60" s="41" t="s">
        <v>179</v>
      </c>
      <c r="C60" s="41" t="s">
        <v>58</v>
      </c>
      <c r="D60" s="45">
        <v>4.547473508864641E-13</v>
      </c>
      <c r="E60" s="48">
        <v>6.5</v>
      </c>
      <c r="F60" s="41">
        <v>0</v>
      </c>
      <c r="G60" s="41">
        <v>1E+30</v>
      </c>
      <c r="H60" s="41">
        <v>2171.619433198381</v>
      </c>
    </row>
    <row r="61" spans="2:8" ht="12.75">
      <c r="B61" s="41" t="s">
        <v>181</v>
      </c>
      <c r="C61" s="41" t="s">
        <v>75</v>
      </c>
      <c r="D61" s="45">
        <v>-9.094947017729282E-13</v>
      </c>
      <c r="E61" s="48">
        <v>10.95263157894736</v>
      </c>
      <c r="F61" s="41">
        <v>0</v>
      </c>
      <c r="G61" s="41">
        <v>969.6563011456628</v>
      </c>
      <c r="H61" s="41">
        <v>590.7692307692307</v>
      </c>
    </row>
    <row r="62" spans="2:8" ht="12.75">
      <c r="B62" s="41" t="s">
        <v>183</v>
      </c>
      <c r="C62" s="41" t="s">
        <v>76</v>
      </c>
      <c r="D62" s="45">
        <v>-2.2737367544323206E-13</v>
      </c>
      <c r="E62" s="48">
        <v>10.100000000000001</v>
      </c>
      <c r="F62" s="41">
        <v>0</v>
      </c>
      <c r="G62" s="41">
        <v>1000</v>
      </c>
      <c r="H62" s="41">
        <v>1E+30</v>
      </c>
    </row>
    <row r="63" spans="2:8" ht="12.75">
      <c r="B63" s="41" t="s">
        <v>185</v>
      </c>
      <c r="C63" s="41" t="s">
        <v>65</v>
      </c>
      <c r="D63" s="45">
        <v>1664.000000000002</v>
      </c>
      <c r="E63" s="48">
        <v>0</v>
      </c>
      <c r="F63" s="41">
        <v>2000</v>
      </c>
      <c r="G63" s="41">
        <v>1E+30</v>
      </c>
      <c r="H63" s="41">
        <v>335.9999999999981</v>
      </c>
    </row>
    <row r="64" spans="2:8" ht="12.75">
      <c r="B64" s="41" t="s">
        <v>187</v>
      </c>
      <c r="C64" s="41" t="s">
        <v>66</v>
      </c>
      <c r="D64" s="45">
        <v>1664.000000000002</v>
      </c>
      <c r="E64" s="48">
        <v>0</v>
      </c>
      <c r="F64" s="41">
        <v>1600</v>
      </c>
      <c r="G64" s="41">
        <v>64.00000000000195</v>
      </c>
      <c r="H64" s="41">
        <v>1E+30</v>
      </c>
    </row>
    <row r="65" spans="2:8" ht="12.75">
      <c r="B65" s="41" t="s">
        <v>189</v>
      </c>
      <c r="C65" s="41" t="s">
        <v>77</v>
      </c>
      <c r="D65" s="45">
        <v>1449.230769230769</v>
      </c>
      <c r="E65" s="48">
        <v>0</v>
      </c>
      <c r="F65" s="41">
        <v>1500</v>
      </c>
      <c r="G65" s="41">
        <v>1E+30</v>
      </c>
      <c r="H65" s="41">
        <v>50.769230769230724</v>
      </c>
    </row>
    <row r="66" spans="2:8" ht="12.75">
      <c r="B66" s="41" t="s">
        <v>191</v>
      </c>
      <c r="C66" s="41" t="s">
        <v>78</v>
      </c>
      <c r="D66" s="45">
        <v>1449.230769230769</v>
      </c>
      <c r="E66" s="48">
        <v>0</v>
      </c>
      <c r="F66" s="41">
        <v>1200</v>
      </c>
      <c r="G66" s="41">
        <v>249.23076923076925</v>
      </c>
      <c r="H66" s="41">
        <v>1E+30</v>
      </c>
    </row>
    <row r="67" spans="2:8" ht="12.75">
      <c r="B67" s="41" t="s">
        <v>193</v>
      </c>
      <c r="C67" s="41" t="s">
        <v>79</v>
      </c>
      <c r="D67" s="45">
        <v>4000</v>
      </c>
      <c r="E67" s="48">
        <v>3.760526315789476</v>
      </c>
      <c r="F67" s="41">
        <v>4000</v>
      </c>
      <c r="G67" s="41">
        <v>787.6923076923076</v>
      </c>
      <c r="H67" s="41">
        <v>499.9999999999999</v>
      </c>
    </row>
    <row r="68" spans="2:8" ht="12.75">
      <c r="B68" s="41" t="s">
        <v>195</v>
      </c>
      <c r="C68" s="41" t="s">
        <v>80</v>
      </c>
      <c r="D68" s="45">
        <v>4000</v>
      </c>
      <c r="E68" s="48">
        <v>0</v>
      </c>
      <c r="F68" s="41">
        <v>3500</v>
      </c>
      <c r="G68" s="41">
        <v>499.9999999999999</v>
      </c>
      <c r="H68" s="41">
        <v>1E+30</v>
      </c>
    </row>
    <row r="69" spans="2:8" ht="12.75">
      <c r="B69" s="41" t="s">
        <v>197</v>
      </c>
      <c r="C69" s="41" t="s">
        <v>67</v>
      </c>
      <c r="D69" s="45">
        <v>6.366462912410498E-12</v>
      </c>
      <c r="E69" s="48">
        <v>1.68</v>
      </c>
      <c r="F69" s="41">
        <v>0</v>
      </c>
      <c r="G69" s="41">
        <v>1679.9999999999907</v>
      </c>
      <c r="H69" s="41">
        <v>320.0000000000098</v>
      </c>
    </row>
    <row r="70" spans="2:8" ht="12.75">
      <c r="B70" s="41" t="s">
        <v>199</v>
      </c>
      <c r="C70" s="41" t="s">
        <v>68</v>
      </c>
      <c r="D70" s="45">
        <v>-1871.999999999999</v>
      </c>
      <c r="E70" s="48">
        <v>0</v>
      </c>
      <c r="F70" s="41">
        <v>0</v>
      </c>
      <c r="G70" s="41">
        <v>1E+30</v>
      </c>
      <c r="H70" s="41">
        <v>1871.9999999999977</v>
      </c>
    </row>
    <row r="71" spans="2:8" ht="12.75">
      <c r="B71" s="41" t="s">
        <v>201</v>
      </c>
      <c r="C71" s="41" t="s">
        <v>69</v>
      </c>
      <c r="D71" s="45">
        <v>-3120.000000000009</v>
      </c>
      <c r="E71" s="48">
        <v>0</v>
      </c>
      <c r="F71" s="41">
        <v>0</v>
      </c>
      <c r="G71" s="41">
        <v>1E+30</v>
      </c>
      <c r="H71" s="41">
        <v>3120.000000000008</v>
      </c>
    </row>
    <row r="72" spans="2:8" ht="12.75">
      <c r="B72" s="41" t="s">
        <v>203</v>
      </c>
      <c r="C72" s="41" t="s">
        <v>82</v>
      </c>
      <c r="D72" s="45">
        <v>7.275957614183426E-12</v>
      </c>
      <c r="E72" s="48">
        <v>0.2368421052631576</v>
      </c>
      <c r="F72" s="41">
        <v>0</v>
      </c>
      <c r="G72" s="41">
        <v>18229.538461538472</v>
      </c>
      <c r="H72" s="41">
        <v>1E+30</v>
      </c>
    </row>
    <row r="73" spans="2:8" ht="13.5" thickBot="1">
      <c r="B73" s="39" t="s">
        <v>205</v>
      </c>
      <c r="C73" s="39" t="s">
        <v>81</v>
      </c>
      <c r="D73" s="42">
        <v>6171.619433198382</v>
      </c>
      <c r="E73" s="49">
        <v>0</v>
      </c>
      <c r="F73" s="39">
        <v>4000</v>
      </c>
      <c r="G73" s="39">
        <v>2171.619433198381</v>
      </c>
      <c r="H73" s="39">
        <v>1E+30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225"/>
  <sheetViews>
    <sheetView tabSelected="1" zoomScalePageLayoutView="0" workbookViewId="0" topLeftCell="S4">
      <selection activeCell="AA36" sqref="AA36"/>
    </sheetView>
  </sheetViews>
  <sheetFormatPr defaultColWidth="9.140625" defaultRowHeight="12.75"/>
  <cols>
    <col min="1" max="1" width="4.28125" style="0" customWidth="1"/>
    <col min="2" max="2" width="21.28125" style="0" customWidth="1"/>
    <col min="5" max="5" width="7.00390625" style="0" customWidth="1"/>
    <col min="6" max="6" width="9.8515625" style="0" customWidth="1"/>
    <col min="7" max="7" width="9.7109375" style="0" customWidth="1"/>
    <col min="8" max="8" width="10.28125" style="0" customWidth="1"/>
    <col min="9" max="9" width="7.28125" style="0" customWidth="1"/>
    <col min="10" max="10" width="10.28125" style="0" customWidth="1"/>
    <col min="11" max="11" width="9.421875" style="0" customWidth="1"/>
    <col min="12" max="12" width="9.28125" style="0" customWidth="1"/>
    <col min="13" max="13" width="8.28125" style="0" customWidth="1"/>
    <col min="14" max="14" width="9.8515625" style="0" customWidth="1"/>
    <col min="15" max="15" width="8.140625" style="0" customWidth="1"/>
    <col min="16" max="16" width="8.00390625" style="0" customWidth="1"/>
    <col min="17" max="17" width="10.8515625" style="0" customWidth="1"/>
    <col min="18" max="18" width="11.8515625" style="0" customWidth="1"/>
    <col min="19" max="19" width="9.57421875" style="0" customWidth="1"/>
    <col min="20" max="20" width="11.421875" style="0" customWidth="1"/>
    <col min="21" max="21" width="10.421875" style="0" customWidth="1"/>
    <col min="22" max="22" width="11.140625" style="0" customWidth="1"/>
    <col min="23" max="23" width="11.57421875" style="0" customWidth="1"/>
    <col min="24" max="24" width="7.7109375" style="0" customWidth="1"/>
    <col min="25" max="26" width="11.28125" style="0" customWidth="1"/>
    <col min="27" max="27" width="14.00390625" style="0" customWidth="1"/>
    <col min="28" max="28" width="13.8515625" style="0" customWidth="1"/>
    <col min="29" max="29" width="10.421875" style="0" customWidth="1"/>
    <col min="30" max="30" width="3.7109375" style="0" customWidth="1"/>
  </cols>
  <sheetData>
    <row r="1" s="33" customFormat="1" ht="12.75">
      <c r="A1" s="33" t="s">
        <v>71</v>
      </c>
    </row>
    <row r="2" spans="3:67" ht="12.75"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27</v>
      </c>
      <c r="S2" s="3" t="s">
        <v>28</v>
      </c>
      <c r="T2" s="3" t="s">
        <v>29</v>
      </c>
      <c r="U2" s="3" t="s">
        <v>30</v>
      </c>
      <c r="V2" s="3" t="s">
        <v>31</v>
      </c>
      <c r="W2" s="3" t="s">
        <v>32</v>
      </c>
      <c r="X2" s="3" t="s">
        <v>33</v>
      </c>
      <c r="Y2" s="3" t="s">
        <v>34</v>
      </c>
      <c r="Z2" s="3" t="s">
        <v>41</v>
      </c>
      <c r="AA2" s="3" t="s">
        <v>42</v>
      </c>
      <c r="AB2" s="3" t="s">
        <v>43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3:31" ht="13.5" thickBot="1">
      <c r="C3" t="s">
        <v>2</v>
      </c>
      <c r="D3" t="s">
        <v>3</v>
      </c>
      <c r="E3" t="s">
        <v>4</v>
      </c>
      <c r="F3" t="s">
        <v>84</v>
      </c>
      <c r="G3" t="s">
        <v>6</v>
      </c>
      <c r="H3" t="s">
        <v>7</v>
      </c>
      <c r="I3" t="s">
        <v>5</v>
      </c>
      <c r="J3" t="s">
        <v>85</v>
      </c>
      <c r="K3" t="s">
        <v>8</v>
      </c>
      <c r="L3" t="s">
        <v>9</v>
      </c>
      <c r="M3" t="s">
        <v>0</v>
      </c>
      <c r="N3" t="s">
        <v>86</v>
      </c>
      <c r="O3" t="s">
        <v>87</v>
      </c>
      <c r="P3" t="s">
        <v>10</v>
      </c>
      <c r="Q3" t="s">
        <v>11</v>
      </c>
      <c r="R3" t="s">
        <v>88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 t="s">
        <v>89</v>
      </c>
      <c r="Z3" t="s">
        <v>90</v>
      </c>
      <c r="AA3" t="s">
        <v>91</v>
      </c>
      <c r="AB3" t="s">
        <v>92</v>
      </c>
      <c r="AE3" t="s">
        <v>1</v>
      </c>
    </row>
    <row r="4" spans="1:61" ht="12.75">
      <c r="A4" s="3">
        <v>1</v>
      </c>
      <c r="B4" t="s">
        <v>45</v>
      </c>
      <c r="C4" s="15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2">
        <f>SUMPRODUCT(C4:AB4,C$42:AB$42)</f>
        <v>6461.538461538464</v>
      </c>
      <c r="AD4" s="3" t="s">
        <v>44</v>
      </c>
      <c r="AE4" s="4">
        <v>4000</v>
      </c>
      <c r="AF4" s="5"/>
      <c r="AG4" s="5"/>
      <c r="AH4" s="5"/>
      <c r="AI4" s="5"/>
      <c r="AJ4" s="5"/>
      <c r="AK4" s="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3">
        <f>+A4+1</f>
        <v>2</v>
      </c>
      <c r="B5" t="s">
        <v>46</v>
      </c>
      <c r="C5" s="18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9"/>
      <c r="AC5" s="2">
        <f aca="true" t="shared" si="0" ref="AC5:AC38">SUMPRODUCT(C5:AB5,C$42:AB$42)</f>
        <v>3999.9999999999995</v>
      </c>
      <c r="AD5" s="3" t="s">
        <v>44</v>
      </c>
      <c r="AE5" s="4">
        <v>4000</v>
      </c>
      <c r="AF5" s="5"/>
      <c r="AG5" s="5"/>
      <c r="AH5" s="5"/>
      <c r="AI5" s="5"/>
      <c r="AJ5" s="5"/>
      <c r="AK5" s="5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3">
        <f aca="true" t="shared" si="1" ref="A6:A38">+A5+1</f>
        <v>3</v>
      </c>
      <c r="B6" t="s">
        <v>47</v>
      </c>
      <c r="C6" s="20">
        <v>0.1</v>
      </c>
      <c r="D6" s="13">
        <v>0.115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9"/>
      <c r="AC6" s="2">
        <f t="shared" si="0"/>
        <v>1106.1538461538464</v>
      </c>
      <c r="AD6" s="3" t="s">
        <v>50</v>
      </c>
      <c r="AE6" s="4">
        <v>1150</v>
      </c>
      <c r="AF6" s="5"/>
      <c r="AG6" s="5"/>
      <c r="AH6" s="5"/>
      <c r="AI6" s="5"/>
      <c r="AJ6" s="5"/>
      <c r="AK6" s="5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3">
        <f t="shared" si="1"/>
        <v>4</v>
      </c>
      <c r="B7" t="s">
        <v>48</v>
      </c>
      <c r="C7" s="18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</v>
      </c>
      <c r="V7" s="6"/>
      <c r="W7" s="6"/>
      <c r="X7" s="6"/>
      <c r="Y7" s="6"/>
      <c r="Z7" s="6"/>
      <c r="AA7" s="6"/>
      <c r="AB7" s="19"/>
      <c r="AC7" s="2">
        <f t="shared" si="0"/>
        <v>1600.0000000000002</v>
      </c>
      <c r="AD7" s="3" t="s">
        <v>50</v>
      </c>
      <c r="AE7" s="4">
        <v>1600</v>
      </c>
      <c r="AF7" s="5"/>
      <c r="AG7" s="5"/>
      <c r="AH7" s="5"/>
      <c r="AI7" s="5"/>
      <c r="AJ7" s="5"/>
      <c r="AK7" s="5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3">
        <f t="shared" si="1"/>
        <v>5</v>
      </c>
      <c r="B8" t="s">
        <v>49</v>
      </c>
      <c r="C8" s="20">
        <v>-0.13</v>
      </c>
      <c r="D8" s="6"/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9"/>
      <c r="AC8" s="2">
        <f t="shared" si="0"/>
        <v>2.2737367544323206E-13</v>
      </c>
      <c r="AD8" s="3" t="s">
        <v>51</v>
      </c>
      <c r="AE8" s="4">
        <v>0</v>
      </c>
      <c r="AF8" s="5"/>
      <c r="AG8" s="5"/>
      <c r="AH8" s="5"/>
      <c r="AI8" s="5"/>
      <c r="AJ8" s="5"/>
      <c r="AK8" s="5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.75">
      <c r="A9" s="3">
        <f t="shared" si="1"/>
        <v>6</v>
      </c>
      <c r="B9" t="s">
        <v>83</v>
      </c>
      <c r="C9" s="20">
        <v>-0.15</v>
      </c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9"/>
      <c r="AC9" s="2">
        <f t="shared" si="0"/>
        <v>-4.547473508864641E-13</v>
      </c>
      <c r="AD9" s="3" t="s">
        <v>51</v>
      </c>
      <c r="AE9" s="4">
        <v>0</v>
      </c>
      <c r="AF9" s="5"/>
      <c r="AG9" s="5"/>
      <c r="AH9" s="5"/>
      <c r="AI9" s="5"/>
      <c r="AJ9" s="5"/>
      <c r="AK9" s="5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.75">
      <c r="A10" s="3">
        <f t="shared" si="1"/>
        <v>7</v>
      </c>
      <c r="B10" t="s">
        <v>53</v>
      </c>
      <c r="C10" s="20">
        <v>-0.37</v>
      </c>
      <c r="D10" s="6"/>
      <c r="E10" s="6"/>
      <c r="F10" s="6"/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9"/>
      <c r="AC10" s="2">
        <f t="shared" si="0"/>
        <v>4.547473508864641E-13</v>
      </c>
      <c r="AD10" s="3" t="s">
        <v>51</v>
      </c>
      <c r="AE10" s="4">
        <v>0</v>
      </c>
      <c r="AF10" s="5"/>
      <c r="AG10" s="5"/>
      <c r="AH10" s="5"/>
      <c r="AI10" s="5"/>
      <c r="AJ10" s="5"/>
      <c r="AK10" s="5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.75">
      <c r="A11" s="3">
        <f t="shared" si="1"/>
        <v>8</v>
      </c>
      <c r="B11" t="s">
        <v>52</v>
      </c>
      <c r="C11" s="20">
        <v>-0.35</v>
      </c>
      <c r="D11" s="7"/>
      <c r="E11" s="7"/>
      <c r="F11" s="7"/>
      <c r="G11" s="6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19"/>
      <c r="AC11" s="2">
        <f t="shared" si="0"/>
        <v>-4.547473508864641E-13</v>
      </c>
      <c r="AD11" s="3" t="s">
        <v>51</v>
      </c>
      <c r="AE11" s="4">
        <v>0</v>
      </c>
      <c r="AF11" s="5"/>
      <c r="AG11" s="5"/>
      <c r="AH11" s="5"/>
      <c r="AI11" s="5"/>
      <c r="AJ11" s="5"/>
      <c r="AK11" s="5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.75">
      <c r="A12" s="3">
        <f t="shared" si="1"/>
        <v>9</v>
      </c>
      <c r="B12" t="s">
        <v>54</v>
      </c>
      <c r="C12" s="20"/>
      <c r="D12" s="7">
        <v>-0.19</v>
      </c>
      <c r="E12" s="7"/>
      <c r="F12" s="7"/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19"/>
      <c r="AC12" s="2">
        <f t="shared" si="0"/>
        <v>3.410605131648481E-13</v>
      </c>
      <c r="AD12" s="3" t="s">
        <v>51</v>
      </c>
      <c r="AE12" s="4">
        <v>0</v>
      </c>
      <c r="AF12" s="5"/>
      <c r="AG12" s="5"/>
      <c r="AH12" s="5"/>
      <c r="AI12" s="5"/>
      <c r="AJ12" s="5"/>
      <c r="AK12" s="5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.75">
      <c r="A13" s="3">
        <f t="shared" si="1"/>
        <v>10</v>
      </c>
      <c r="B13" t="s">
        <v>72</v>
      </c>
      <c r="C13" s="21"/>
      <c r="D13" s="7">
        <v>-0.12</v>
      </c>
      <c r="E13" s="7"/>
      <c r="F13" s="7"/>
      <c r="G13" s="6"/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19"/>
      <c r="AC13" s="2">
        <f t="shared" si="0"/>
        <v>0</v>
      </c>
      <c r="AD13" s="3" t="s">
        <v>51</v>
      </c>
      <c r="AE13" s="4">
        <v>0</v>
      </c>
      <c r="AF13" s="5"/>
      <c r="AG13" s="5"/>
      <c r="AH13" s="5"/>
      <c r="AI13" s="5"/>
      <c r="AJ13" s="5"/>
      <c r="AK13" s="5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.75">
      <c r="A14" s="3">
        <f t="shared" si="1"/>
        <v>11</v>
      </c>
      <c r="B14" t="s">
        <v>55</v>
      </c>
      <c r="C14" s="21"/>
      <c r="D14" s="7">
        <v>-0.3</v>
      </c>
      <c r="E14" s="7"/>
      <c r="F14" s="7"/>
      <c r="G14" s="6"/>
      <c r="H14" s="6"/>
      <c r="I14" s="6"/>
      <c r="J14" s="6"/>
      <c r="K14" s="6">
        <v>1</v>
      </c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19"/>
      <c r="AC14" s="2">
        <f t="shared" si="0"/>
        <v>4.547473508864641E-13</v>
      </c>
      <c r="AD14" s="3" t="s">
        <v>51</v>
      </c>
      <c r="AE14" s="4">
        <v>0</v>
      </c>
      <c r="AF14" s="5"/>
      <c r="AG14" s="5"/>
      <c r="AH14" s="5"/>
      <c r="AI14" s="5"/>
      <c r="AJ14" s="5"/>
      <c r="AK14" s="5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.75">
      <c r="A15" s="3">
        <f t="shared" si="1"/>
        <v>12</v>
      </c>
      <c r="B15" t="s">
        <v>56</v>
      </c>
      <c r="C15" s="21"/>
      <c r="D15" s="7">
        <v>-0.39</v>
      </c>
      <c r="E15" s="7"/>
      <c r="F15" s="7"/>
      <c r="G15" s="6"/>
      <c r="H15" s="6"/>
      <c r="I15" s="6"/>
      <c r="J15" s="6"/>
      <c r="K15" s="6"/>
      <c r="L15" s="6">
        <v>1</v>
      </c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19"/>
      <c r="AC15" s="2">
        <f t="shared" si="0"/>
        <v>6.821210263296962E-13</v>
      </c>
      <c r="AD15" s="3" t="s">
        <v>51</v>
      </c>
      <c r="AE15" s="4">
        <v>0</v>
      </c>
      <c r="AF15" s="5"/>
      <c r="AG15" s="5"/>
      <c r="AH15" s="5"/>
      <c r="AI15" s="5"/>
      <c r="AJ15" s="5"/>
      <c r="AK15" s="5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2.75">
      <c r="A16" s="3">
        <f t="shared" si="1"/>
        <v>13</v>
      </c>
      <c r="B16" t="s">
        <v>60</v>
      </c>
      <c r="C16" s="20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6"/>
      <c r="U16" s="7">
        <v>-0.65</v>
      </c>
      <c r="V16" s="6"/>
      <c r="W16" s="6">
        <v>1</v>
      </c>
      <c r="X16" s="6"/>
      <c r="Y16" s="6"/>
      <c r="Z16" s="6"/>
      <c r="AA16" s="6"/>
      <c r="AB16" s="19"/>
      <c r="AC16" s="2">
        <f t="shared" si="0"/>
        <v>6.821210263296962E-13</v>
      </c>
      <c r="AD16" s="3" t="s">
        <v>51</v>
      </c>
      <c r="AE16" s="4">
        <v>0</v>
      </c>
      <c r="AF16" s="5"/>
      <c r="AG16" s="5"/>
      <c r="AH16" s="5"/>
      <c r="AI16" s="5"/>
      <c r="AJ16" s="5"/>
      <c r="AK16" s="5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.75">
      <c r="A17" s="3">
        <f t="shared" si="1"/>
        <v>14</v>
      </c>
      <c r="B17" t="s">
        <v>61</v>
      </c>
      <c r="C17" s="20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6"/>
      <c r="U17" s="7">
        <v>-0.35</v>
      </c>
      <c r="V17" s="6"/>
      <c r="W17" s="6"/>
      <c r="X17" s="6">
        <v>1</v>
      </c>
      <c r="Y17" s="6"/>
      <c r="Z17" s="6"/>
      <c r="AA17" s="6"/>
      <c r="AB17" s="19"/>
      <c r="AC17" s="2">
        <f t="shared" si="0"/>
        <v>0</v>
      </c>
      <c r="AD17" s="3" t="s">
        <v>51</v>
      </c>
      <c r="AE17" s="4">
        <v>0</v>
      </c>
      <c r="AF17" s="5"/>
      <c r="AG17" s="5"/>
      <c r="AH17" s="5"/>
      <c r="AI17" s="5"/>
      <c r="AJ17" s="5"/>
      <c r="AK17" s="5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.75">
      <c r="A18" s="3">
        <f t="shared" si="1"/>
        <v>15</v>
      </c>
      <c r="B18" t="s">
        <v>62</v>
      </c>
      <c r="C18" s="20"/>
      <c r="D18" s="7"/>
      <c r="E18" s="6">
        <v>-1</v>
      </c>
      <c r="F18" s="6"/>
      <c r="G18" s="6"/>
      <c r="H18" s="6"/>
      <c r="I18" s="6">
        <v>-1</v>
      </c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/>
      <c r="Z18" s="6"/>
      <c r="AA18" s="6"/>
      <c r="AB18" s="19"/>
      <c r="AC18" s="2">
        <f t="shared" si="0"/>
        <v>-2.2737367544323206E-13</v>
      </c>
      <c r="AD18" s="3" t="s">
        <v>51</v>
      </c>
      <c r="AE18" s="4">
        <v>0</v>
      </c>
      <c r="AF18" s="5"/>
      <c r="AG18" s="5"/>
      <c r="AH18" s="5"/>
      <c r="AI18" s="5"/>
      <c r="AJ18" s="5"/>
      <c r="AK18" s="5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.75">
      <c r="A19" s="3">
        <f t="shared" si="1"/>
        <v>16</v>
      </c>
      <c r="B19" t="s">
        <v>73</v>
      </c>
      <c r="C19" s="20"/>
      <c r="D19" s="7"/>
      <c r="E19" s="6"/>
      <c r="F19" s="6">
        <v>-1</v>
      </c>
      <c r="G19" s="6"/>
      <c r="H19" s="7"/>
      <c r="I19" s="7"/>
      <c r="J19" s="6">
        <v>-1</v>
      </c>
      <c r="K19" s="6"/>
      <c r="L19" s="6"/>
      <c r="M19" s="6"/>
      <c r="N19" s="6">
        <v>1</v>
      </c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9"/>
      <c r="AC19" s="2">
        <f t="shared" si="0"/>
        <v>0</v>
      </c>
      <c r="AD19" s="3" t="s">
        <v>51</v>
      </c>
      <c r="AE19" s="4">
        <v>0</v>
      </c>
      <c r="AF19" s="5"/>
      <c r="AG19" s="5"/>
      <c r="AH19" s="5"/>
      <c r="AI19" s="5"/>
      <c r="AJ19" s="5"/>
      <c r="AK19" s="5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>
      <c r="A20" s="3">
        <f t="shared" si="1"/>
        <v>17</v>
      </c>
      <c r="B20" t="s">
        <v>59</v>
      </c>
      <c r="C20" s="20"/>
      <c r="D20" s="7"/>
      <c r="E20" s="6"/>
      <c r="F20" s="6"/>
      <c r="G20" s="6">
        <v>-1</v>
      </c>
      <c r="H20" s="7"/>
      <c r="I20" s="7"/>
      <c r="J20" s="6"/>
      <c r="K20" s="6">
        <v>-1</v>
      </c>
      <c r="L20" s="6"/>
      <c r="M20" s="6"/>
      <c r="N20" s="6"/>
      <c r="O20" s="7"/>
      <c r="P20" s="6"/>
      <c r="Q20" s="6"/>
      <c r="R20" s="6"/>
      <c r="S20" s="6"/>
      <c r="T20" s="6">
        <v>1</v>
      </c>
      <c r="U20" s="6"/>
      <c r="V20" s="6"/>
      <c r="W20" s="6"/>
      <c r="X20" s="6"/>
      <c r="Y20" s="6"/>
      <c r="Z20" s="6"/>
      <c r="AA20" s="6"/>
      <c r="AB20" s="19"/>
      <c r="AC20" s="2">
        <f t="shared" si="0"/>
        <v>-1.3642420526593924E-12</v>
      </c>
      <c r="AD20" s="3" t="s">
        <v>51</v>
      </c>
      <c r="AE20" s="4">
        <v>0</v>
      </c>
      <c r="AF20" s="5"/>
      <c r="AG20" s="5"/>
      <c r="AH20" s="5"/>
      <c r="AI20" s="5"/>
      <c r="AJ20" s="5"/>
      <c r="AK20" s="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3">
        <f t="shared" si="1"/>
        <v>18</v>
      </c>
      <c r="B21" t="s">
        <v>63</v>
      </c>
      <c r="C21" s="20"/>
      <c r="D21" s="7"/>
      <c r="E21" s="6"/>
      <c r="F21" s="6"/>
      <c r="G21" s="6"/>
      <c r="H21" s="7"/>
      <c r="I21" s="7"/>
      <c r="J21" s="6"/>
      <c r="K21" s="6"/>
      <c r="L21" s="6"/>
      <c r="M21" s="6"/>
      <c r="N21" s="6"/>
      <c r="O21" s="7"/>
      <c r="P21" s="6"/>
      <c r="Q21" s="6"/>
      <c r="R21" s="6"/>
      <c r="S21" s="6">
        <v>-1</v>
      </c>
      <c r="T21" s="6"/>
      <c r="U21" s="6">
        <v>1</v>
      </c>
      <c r="V21" s="6">
        <v>1</v>
      </c>
      <c r="W21" s="6"/>
      <c r="X21" s="6"/>
      <c r="Y21" s="6"/>
      <c r="Z21" s="6"/>
      <c r="AA21" s="6"/>
      <c r="AB21" s="19"/>
      <c r="AC21" s="2">
        <f t="shared" si="0"/>
        <v>-4.547473508864641E-13</v>
      </c>
      <c r="AD21" s="3" t="s">
        <v>51</v>
      </c>
      <c r="AE21" s="4">
        <v>0</v>
      </c>
      <c r="AF21" s="5"/>
      <c r="AG21" s="5"/>
      <c r="AH21" s="5"/>
      <c r="AI21" s="5"/>
      <c r="AJ21" s="5"/>
      <c r="AK21" s="5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3">
        <f t="shared" si="1"/>
        <v>19</v>
      </c>
      <c r="B22" t="s">
        <v>57</v>
      </c>
      <c r="C22" s="20"/>
      <c r="D22" s="7"/>
      <c r="E22" s="6"/>
      <c r="F22" s="6"/>
      <c r="G22" s="6"/>
      <c r="H22" s="7"/>
      <c r="I22" s="7"/>
      <c r="J22" s="6"/>
      <c r="K22" s="6"/>
      <c r="L22" s="6"/>
      <c r="M22" s="6">
        <v>1</v>
      </c>
      <c r="N22" s="6"/>
      <c r="O22" s="7"/>
      <c r="P22" s="6"/>
      <c r="Q22" s="6">
        <v>-1</v>
      </c>
      <c r="R22" s="6"/>
      <c r="S22" s="7"/>
      <c r="T22" s="6"/>
      <c r="U22" s="6"/>
      <c r="V22" s="6">
        <v>-1</v>
      </c>
      <c r="W22" s="6">
        <v>-1</v>
      </c>
      <c r="X22" s="6"/>
      <c r="Y22" s="6"/>
      <c r="Z22" s="6"/>
      <c r="AA22" s="6"/>
      <c r="AB22" s="19"/>
      <c r="AC22" s="2">
        <f t="shared" si="0"/>
        <v>-6.821210263296962E-13</v>
      </c>
      <c r="AD22" s="3" t="s">
        <v>51</v>
      </c>
      <c r="AE22" s="4">
        <v>0</v>
      </c>
      <c r="AF22" s="5"/>
      <c r="AG22" s="5"/>
      <c r="AH22" s="5"/>
      <c r="AI22" s="5"/>
      <c r="AJ22" s="5"/>
      <c r="AK22" s="5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3">
        <f t="shared" si="1"/>
        <v>20</v>
      </c>
      <c r="B23" t="s">
        <v>64</v>
      </c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-1</v>
      </c>
      <c r="U23" s="6"/>
      <c r="V23" s="6"/>
      <c r="W23" s="6"/>
      <c r="X23" s="6"/>
      <c r="Y23" s="6">
        <v>1</v>
      </c>
      <c r="Z23" s="6">
        <v>1</v>
      </c>
      <c r="AA23" s="6"/>
      <c r="AB23" s="19"/>
      <c r="AC23" s="2">
        <f t="shared" si="0"/>
        <v>4.547473508864641E-13</v>
      </c>
      <c r="AD23" s="3" t="s">
        <v>51</v>
      </c>
      <c r="AE23" s="4">
        <v>0</v>
      </c>
      <c r="AF23" s="5"/>
      <c r="AG23" s="5"/>
      <c r="AH23" s="5"/>
      <c r="AI23" s="5"/>
      <c r="AJ23" s="5"/>
      <c r="AK23" s="5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.75">
      <c r="A24" s="3">
        <f t="shared" si="1"/>
        <v>21</v>
      </c>
      <c r="B24" t="s">
        <v>74</v>
      </c>
      <c r="C24" s="1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-1</v>
      </c>
      <c r="S24" s="6"/>
      <c r="T24" s="6"/>
      <c r="U24" s="6"/>
      <c r="V24" s="6"/>
      <c r="W24" s="6"/>
      <c r="X24" s="6"/>
      <c r="Y24" s="6"/>
      <c r="Z24" s="6"/>
      <c r="AA24" s="6">
        <v>1</v>
      </c>
      <c r="AB24" s="19">
        <v>1</v>
      </c>
      <c r="AC24" s="2">
        <f t="shared" si="0"/>
        <v>2.2737367544323206E-13</v>
      </c>
      <c r="AD24" s="3" t="s">
        <v>51</v>
      </c>
      <c r="AE24" s="4">
        <v>0</v>
      </c>
      <c r="AF24" s="5"/>
      <c r="AG24" s="5"/>
      <c r="AH24" s="5"/>
      <c r="AI24" s="5"/>
      <c r="AJ24" s="5"/>
      <c r="AK24" s="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3">
        <f t="shared" si="1"/>
        <v>22</v>
      </c>
      <c r="B25" t="s">
        <v>58</v>
      </c>
      <c r="C25" s="18"/>
      <c r="D25" s="6"/>
      <c r="E25" s="6"/>
      <c r="F25" s="6"/>
      <c r="G25" s="6"/>
      <c r="H25" s="6">
        <v>-1</v>
      </c>
      <c r="I25" s="6"/>
      <c r="J25" s="6"/>
      <c r="K25" s="6"/>
      <c r="L25" s="6">
        <v>-1</v>
      </c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>
        <v>-1</v>
      </c>
      <c r="Y25" s="6">
        <v>-1</v>
      </c>
      <c r="Z25" s="6"/>
      <c r="AA25" s="6"/>
      <c r="AB25" s="19">
        <v>-1</v>
      </c>
      <c r="AC25" s="2">
        <f t="shared" si="0"/>
        <v>4.547473508864641E-13</v>
      </c>
      <c r="AD25" s="3" t="s">
        <v>51</v>
      </c>
      <c r="AE25" s="4">
        <v>0</v>
      </c>
      <c r="AF25" s="5"/>
      <c r="AG25" s="5"/>
      <c r="AH25" s="5"/>
      <c r="AI25" s="5"/>
      <c r="AJ25" s="5"/>
      <c r="AK25" s="5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3">
        <f t="shared" si="1"/>
        <v>23</v>
      </c>
      <c r="B26" t="s">
        <v>75</v>
      </c>
      <c r="C26" s="1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0.75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-1</v>
      </c>
      <c r="AA26" s="6"/>
      <c r="AB26" s="19"/>
      <c r="AC26" s="2">
        <f t="shared" si="0"/>
        <v>-9.094947017729282E-13</v>
      </c>
      <c r="AD26" s="3" t="s">
        <v>51</v>
      </c>
      <c r="AE26" s="4">
        <v>0</v>
      </c>
      <c r="AF26" s="5"/>
      <c r="AG26" s="5"/>
      <c r="AH26" s="5"/>
      <c r="AI26" s="5"/>
      <c r="AJ26" s="5"/>
      <c r="AK26" s="5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3">
        <f t="shared" si="1"/>
        <v>24</v>
      </c>
      <c r="B27" t="s">
        <v>76</v>
      </c>
      <c r="C27" s="1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0.25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-1</v>
      </c>
      <c r="AB27" s="19"/>
      <c r="AC27" s="2">
        <f t="shared" si="0"/>
        <v>-2.2737367544323206E-13</v>
      </c>
      <c r="AD27" s="3" t="s">
        <v>51</v>
      </c>
      <c r="AE27" s="4">
        <v>0</v>
      </c>
      <c r="AF27" s="5"/>
      <c r="AG27" s="5"/>
      <c r="AH27" s="5"/>
      <c r="AI27" s="5"/>
      <c r="AJ27" s="5"/>
      <c r="AK27" s="5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.75">
      <c r="A28" s="3">
        <f t="shared" si="1"/>
        <v>25</v>
      </c>
      <c r="B28" t="s">
        <v>65</v>
      </c>
      <c r="C28" s="22"/>
      <c r="D28" s="5"/>
      <c r="E28" s="5"/>
      <c r="F28" s="5"/>
      <c r="G28" s="5"/>
      <c r="H28" s="5"/>
      <c r="I28" s="5"/>
      <c r="J28" s="6"/>
      <c r="K28" s="6"/>
      <c r="L28" s="6"/>
      <c r="M28" s="6">
        <v>1</v>
      </c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3"/>
      <c r="AC28" s="2">
        <f t="shared" si="0"/>
        <v>1664.000000000002</v>
      </c>
      <c r="AD28" s="3" t="s">
        <v>50</v>
      </c>
      <c r="AE28" s="2">
        <v>2000</v>
      </c>
      <c r="AF28" s="5"/>
      <c r="AG28" s="5"/>
      <c r="AH28" s="5"/>
      <c r="AI28" s="5"/>
      <c r="AJ28" s="5"/>
      <c r="AK28" s="5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>
      <c r="A29" s="3">
        <f t="shared" si="1"/>
        <v>26</v>
      </c>
      <c r="B29" t="s">
        <v>66</v>
      </c>
      <c r="C29" s="24"/>
      <c r="D29" s="8"/>
      <c r="E29" s="8"/>
      <c r="F29" s="8"/>
      <c r="G29" s="8"/>
      <c r="H29" s="8"/>
      <c r="I29" s="8"/>
      <c r="J29" s="38"/>
      <c r="K29" s="38"/>
      <c r="L29" s="38"/>
      <c r="M29" s="38">
        <v>1</v>
      </c>
      <c r="N29" s="3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25"/>
      <c r="AC29" s="2">
        <f t="shared" si="0"/>
        <v>1664.000000000002</v>
      </c>
      <c r="AD29" s="3" t="s">
        <v>44</v>
      </c>
      <c r="AE29" s="2">
        <v>1600</v>
      </c>
      <c r="AF29" s="5"/>
      <c r="AG29" s="5"/>
      <c r="AH29" s="5"/>
      <c r="AI29" s="5"/>
      <c r="AJ29" s="5"/>
      <c r="AK29" s="5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76" ht="12.75">
      <c r="A30" s="3">
        <f t="shared" si="1"/>
        <v>27</v>
      </c>
      <c r="B30" t="s">
        <v>77</v>
      </c>
      <c r="C30" s="26"/>
      <c r="D30" s="4"/>
      <c r="E30" s="4"/>
      <c r="F30" s="4"/>
      <c r="G30" s="4"/>
      <c r="H30" s="4"/>
      <c r="I30" s="4"/>
      <c r="J30" s="38"/>
      <c r="K30" s="38"/>
      <c r="L30" s="38"/>
      <c r="M30" s="38"/>
      <c r="N30" s="38">
        <v>1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7"/>
      <c r="AC30" s="2">
        <f t="shared" si="0"/>
        <v>1449.230769230769</v>
      </c>
      <c r="AD30" s="3" t="s">
        <v>50</v>
      </c>
      <c r="AE30" s="14">
        <v>1500</v>
      </c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.75">
      <c r="A31" s="3">
        <f t="shared" si="1"/>
        <v>28</v>
      </c>
      <c r="B31" t="s">
        <v>78</v>
      </c>
      <c r="C31" s="28"/>
      <c r="D31" s="10"/>
      <c r="E31" s="10"/>
      <c r="F31" s="10"/>
      <c r="G31" s="10"/>
      <c r="H31" s="10"/>
      <c r="I31" s="10"/>
      <c r="J31" s="38"/>
      <c r="K31" s="38"/>
      <c r="L31" s="38"/>
      <c r="M31" s="38"/>
      <c r="N31" s="38"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9"/>
      <c r="AC31" s="2">
        <f t="shared" si="0"/>
        <v>1449.230769230769</v>
      </c>
      <c r="AD31" s="3" t="s">
        <v>44</v>
      </c>
      <c r="AE31" s="14">
        <v>1200</v>
      </c>
      <c r="AF31" s="9"/>
      <c r="AG31" s="9"/>
      <c r="AH31" s="9"/>
      <c r="AI31" s="9"/>
      <c r="AJ31" s="9"/>
      <c r="AK31" s="9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37" ht="12.75">
      <c r="A32" s="3">
        <f t="shared" si="1"/>
        <v>29</v>
      </c>
      <c r="B32" t="s">
        <v>79</v>
      </c>
      <c r="C32" s="2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3"/>
      <c r="AC32" s="2">
        <f t="shared" si="0"/>
        <v>4000</v>
      </c>
      <c r="AD32" s="3" t="s">
        <v>50</v>
      </c>
      <c r="AE32" s="2">
        <v>4000</v>
      </c>
      <c r="AF32" s="3"/>
      <c r="AG32" s="3"/>
      <c r="AH32" s="3"/>
      <c r="AI32" s="3"/>
      <c r="AJ32" s="3"/>
      <c r="AK32" s="3"/>
    </row>
    <row r="33" spans="1:37" ht="12.75">
      <c r="A33" s="3">
        <f t="shared" si="1"/>
        <v>30</v>
      </c>
      <c r="B33" t="s">
        <v>80</v>
      </c>
      <c r="C33" s="2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3"/>
      <c r="AC33" s="2">
        <f t="shared" si="0"/>
        <v>4000</v>
      </c>
      <c r="AD33" s="3" t="s">
        <v>44</v>
      </c>
      <c r="AE33" s="2">
        <v>3500</v>
      </c>
      <c r="AF33" s="3"/>
      <c r="AG33" s="3"/>
      <c r="AH33" s="3"/>
      <c r="AI33" s="3"/>
      <c r="AJ33" s="3"/>
      <c r="AK33" s="3"/>
    </row>
    <row r="34" spans="1:37" ht="12.75">
      <c r="A34" s="3">
        <f t="shared" si="1"/>
        <v>31</v>
      </c>
      <c r="B34" t="s">
        <v>81</v>
      </c>
      <c r="C34" s="2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3"/>
      <c r="AC34" s="2">
        <f t="shared" si="0"/>
        <v>6171.619433198382</v>
      </c>
      <c r="AD34" s="3" t="s">
        <v>44</v>
      </c>
      <c r="AE34" s="2">
        <v>4000</v>
      </c>
      <c r="AF34" s="3"/>
      <c r="AG34" s="3"/>
      <c r="AH34" s="3"/>
      <c r="AI34" s="3"/>
      <c r="AJ34" s="3"/>
      <c r="AK34" s="3"/>
    </row>
    <row r="35" spans="1:37" ht="12.75">
      <c r="A35" s="3">
        <f t="shared" si="1"/>
        <v>32</v>
      </c>
      <c r="B35" t="s">
        <v>67</v>
      </c>
      <c r="C35" s="2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>+(94-89)</f>
        <v>5</v>
      </c>
      <c r="R35" s="5"/>
      <c r="S35" s="5"/>
      <c r="T35" s="5"/>
      <c r="U35" s="5"/>
      <c r="V35" s="5">
        <f>+(94-66)</f>
        <v>28</v>
      </c>
      <c r="W35" s="5">
        <f>+(94-97)</f>
        <v>-3</v>
      </c>
      <c r="X35" s="5"/>
      <c r="Y35" s="5"/>
      <c r="Z35" s="5"/>
      <c r="AA35" s="5"/>
      <c r="AB35" s="23"/>
      <c r="AC35" s="2">
        <f t="shared" si="0"/>
        <v>6.366462912410498E-12</v>
      </c>
      <c r="AD35" s="3" t="s">
        <v>50</v>
      </c>
      <c r="AE35" s="2">
        <v>100</v>
      </c>
      <c r="AF35" s="3"/>
      <c r="AG35" s="3"/>
      <c r="AH35" s="3"/>
      <c r="AI35" s="3"/>
      <c r="AJ35" s="3"/>
      <c r="AK35" s="3"/>
    </row>
    <row r="36" spans="1:37" ht="12.75">
      <c r="A36" s="3">
        <f t="shared" si="1"/>
        <v>33</v>
      </c>
      <c r="B36" t="s">
        <v>68</v>
      </c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>+(9-7)</f>
        <v>2</v>
      </c>
      <c r="R36" s="5"/>
      <c r="S36" s="5"/>
      <c r="T36" s="5"/>
      <c r="U36" s="5"/>
      <c r="V36" s="5">
        <f>+(9-13)</f>
        <v>-4</v>
      </c>
      <c r="W36" s="5">
        <f>+(9-12)</f>
        <v>-3</v>
      </c>
      <c r="X36" s="5"/>
      <c r="Y36" s="5"/>
      <c r="Z36" s="5"/>
      <c r="AA36" s="5"/>
      <c r="AB36" s="23"/>
      <c r="AC36" s="2">
        <f t="shared" si="0"/>
        <v>-1871.999999999999</v>
      </c>
      <c r="AD36" s="3" t="s">
        <v>50</v>
      </c>
      <c r="AE36" s="2">
        <v>0</v>
      </c>
      <c r="AF36" s="3"/>
      <c r="AG36" s="3"/>
      <c r="AH36" s="3"/>
      <c r="AI36" s="3"/>
      <c r="AJ36" s="3"/>
      <c r="AK36" s="3"/>
    </row>
    <row r="37" spans="1:37" ht="12.75">
      <c r="A37" s="3">
        <f t="shared" si="1"/>
        <v>34</v>
      </c>
      <c r="B37" t="s">
        <v>69</v>
      </c>
      <c r="C37" s="2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>+(7-12)</f>
        <v>-5</v>
      </c>
      <c r="R37" s="5"/>
      <c r="S37" s="5"/>
      <c r="T37" s="5"/>
      <c r="U37" s="5"/>
      <c r="V37" s="5">
        <f>+(13-12)</f>
        <v>1</v>
      </c>
      <c r="W37" s="5">
        <f>+(12-12)</f>
        <v>0</v>
      </c>
      <c r="X37" s="5"/>
      <c r="Y37" s="5"/>
      <c r="Z37" s="5"/>
      <c r="AA37" s="5"/>
      <c r="AB37" s="23"/>
      <c r="AC37" s="2">
        <f t="shared" si="0"/>
        <v>-3120.000000000009</v>
      </c>
      <c r="AD37" s="3" t="s">
        <v>50</v>
      </c>
      <c r="AE37" s="2">
        <v>0</v>
      </c>
      <c r="AF37" s="3"/>
      <c r="AG37" s="3"/>
      <c r="AH37" s="3"/>
      <c r="AI37" s="3"/>
      <c r="AJ37" s="3"/>
      <c r="AK37" s="3"/>
    </row>
    <row r="38" spans="1:37" ht="13.5" thickBot="1">
      <c r="A38" s="3">
        <f t="shared" si="1"/>
        <v>35</v>
      </c>
      <c r="B38" t="s">
        <v>82</v>
      </c>
      <c r="C38" s="30"/>
      <c r="D38" s="31"/>
      <c r="E38" s="31"/>
      <c r="F38" s="31"/>
      <c r="G38" s="31"/>
      <c r="H38" s="31">
        <f>+(45.4-35)</f>
        <v>10.399999999999999</v>
      </c>
      <c r="I38" s="31"/>
      <c r="J38" s="31"/>
      <c r="K38" s="31"/>
      <c r="L38" s="31">
        <f>+(43-35)</f>
        <v>8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>
        <f>+(23.1-35)</f>
        <v>-11.899999999999999</v>
      </c>
      <c r="Y38" s="31">
        <f>+(16.2-35)</f>
        <v>-18.8</v>
      </c>
      <c r="Z38" s="31"/>
      <c r="AA38" s="31"/>
      <c r="AB38" s="32">
        <f>+(19.8-35)</f>
        <v>-15.2</v>
      </c>
      <c r="AC38" s="2">
        <f t="shared" si="0"/>
        <v>7.275957614183426E-12</v>
      </c>
      <c r="AD38" s="3" t="s">
        <v>50</v>
      </c>
      <c r="AE38" s="2">
        <v>0</v>
      </c>
      <c r="AF38" s="3"/>
      <c r="AG38" s="3"/>
      <c r="AH38" s="3"/>
      <c r="AI38" s="3"/>
      <c r="AJ38" s="3"/>
      <c r="AK38" s="3"/>
    </row>
    <row r="39" spans="1:37" ht="12.75">
      <c r="A39" s="3"/>
      <c r="B39" s="33" t="s">
        <v>70</v>
      </c>
      <c r="C39" s="7">
        <f>SUM(C8:C27)</f>
        <v>-1</v>
      </c>
      <c r="D39" s="7">
        <f aca="true" t="shared" si="2" ref="D39:AB39">SUM(D8:D27)</f>
        <v>-1</v>
      </c>
      <c r="E39" s="7">
        <f t="shared" si="2"/>
        <v>0</v>
      </c>
      <c r="F39" s="7">
        <f t="shared" si="2"/>
        <v>0</v>
      </c>
      <c r="G39" s="7">
        <f t="shared" si="2"/>
        <v>0</v>
      </c>
      <c r="H39" s="7">
        <f t="shared" si="2"/>
        <v>0</v>
      </c>
      <c r="I39" s="7">
        <f t="shared" si="2"/>
        <v>0</v>
      </c>
      <c r="J39" s="7">
        <f t="shared" si="2"/>
        <v>0</v>
      </c>
      <c r="K39" s="7">
        <f t="shared" si="2"/>
        <v>0</v>
      </c>
      <c r="L39" s="7">
        <f t="shared" si="2"/>
        <v>0</v>
      </c>
      <c r="M39" s="7">
        <f t="shared" si="2"/>
        <v>1</v>
      </c>
      <c r="N39" s="7">
        <f t="shared" si="2"/>
        <v>1</v>
      </c>
      <c r="O39" s="7">
        <f t="shared" si="2"/>
        <v>1</v>
      </c>
      <c r="P39" s="7">
        <f t="shared" si="2"/>
        <v>1</v>
      </c>
      <c r="Q39" s="7">
        <f t="shared" si="2"/>
        <v>-1</v>
      </c>
      <c r="R39" s="7">
        <f t="shared" si="2"/>
        <v>-1</v>
      </c>
      <c r="S39" s="7">
        <f t="shared" si="2"/>
        <v>0</v>
      </c>
      <c r="T39" s="7">
        <f t="shared" si="2"/>
        <v>0</v>
      </c>
      <c r="U39" s="7">
        <f t="shared" si="2"/>
        <v>0</v>
      </c>
      <c r="V39" s="7">
        <f t="shared" si="2"/>
        <v>0</v>
      </c>
      <c r="W39" s="7">
        <f t="shared" si="2"/>
        <v>0</v>
      </c>
      <c r="X39" s="7">
        <f t="shared" si="2"/>
        <v>0</v>
      </c>
      <c r="Y39" s="7">
        <f t="shared" si="2"/>
        <v>0</v>
      </c>
      <c r="Z39" s="7">
        <f t="shared" si="2"/>
        <v>0</v>
      </c>
      <c r="AA39" s="7">
        <f t="shared" si="2"/>
        <v>0</v>
      </c>
      <c r="AB39" s="7">
        <f t="shared" si="2"/>
        <v>0</v>
      </c>
      <c r="AC39" s="34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3"/>
      <c r="B41" s="33" t="s">
        <v>93</v>
      </c>
      <c r="C41" s="5">
        <v>-8.4</v>
      </c>
      <c r="D41" s="5">
        <v>-9</v>
      </c>
      <c r="E41" s="5"/>
      <c r="F41" s="5"/>
      <c r="G41" s="5"/>
      <c r="H41" s="5"/>
      <c r="I41" s="5"/>
      <c r="J41" s="5"/>
      <c r="K41" s="5"/>
      <c r="L41" s="5"/>
      <c r="M41" s="5">
        <v>19.6</v>
      </c>
      <c r="N41" s="5">
        <v>13.8</v>
      </c>
      <c r="O41" s="5">
        <v>14.5</v>
      </c>
      <c r="P41" s="5">
        <v>6.5</v>
      </c>
      <c r="Q41" s="5">
        <v>-11.2</v>
      </c>
      <c r="R41" s="5">
        <v>-10.1</v>
      </c>
      <c r="S41" s="5"/>
      <c r="T41" s="5"/>
      <c r="U41" s="5">
        <v>-4</v>
      </c>
      <c r="V41" s="5"/>
      <c r="W41" s="5"/>
      <c r="X41" s="5"/>
      <c r="Y41" s="5"/>
      <c r="Z41" s="5"/>
      <c r="AA41" s="5"/>
      <c r="AB41" s="3"/>
      <c r="AC41" s="35">
        <f>SUMPRODUCT(C41:AB41,C$42:AB$42)</f>
        <v>24850.539271255067</v>
      </c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3"/>
      <c r="C42" s="36">
        <v>6461.538461538464</v>
      </c>
      <c r="D42" s="36">
        <v>3999.9999999999995</v>
      </c>
      <c r="E42" s="36">
        <v>840.0000000000006</v>
      </c>
      <c r="F42" s="36">
        <v>969.230769230769</v>
      </c>
      <c r="G42" s="36">
        <v>2390.769230769232</v>
      </c>
      <c r="H42" s="36">
        <v>2261.538461538462</v>
      </c>
      <c r="I42" s="36">
        <v>760.0000000000002</v>
      </c>
      <c r="J42" s="36">
        <v>479.99999999999994</v>
      </c>
      <c r="K42" s="36">
        <v>1200.0000000000002</v>
      </c>
      <c r="L42" s="36">
        <v>1560.0000000000005</v>
      </c>
      <c r="M42" s="36">
        <v>1664.000000000002</v>
      </c>
      <c r="N42" s="36">
        <v>1449.230769230769</v>
      </c>
      <c r="O42" s="36">
        <v>4000</v>
      </c>
      <c r="P42" s="36">
        <v>6171.619433198382</v>
      </c>
      <c r="Q42" s="36">
        <v>624.0000000000018</v>
      </c>
      <c r="R42" s="36">
        <v>2199.3117408906883</v>
      </c>
      <c r="S42" s="36">
        <v>1600.0000000000007</v>
      </c>
      <c r="T42" s="36">
        <v>3590.769230769231</v>
      </c>
      <c r="U42" s="36">
        <v>1600.0000000000002</v>
      </c>
      <c r="V42" s="36">
        <v>0</v>
      </c>
      <c r="W42" s="36">
        <v>1040.000000000001</v>
      </c>
      <c r="X42" s="36">
        <v>560</v>
      </c>
      <c r="Y42" s="36">
        <v>590.7692307692304</v>
      </c>
      <c r="Z42" s="36">
        <v>3000.000000000001</v>
      </c>
      <c r="AA42" s="36">
        <v>1000.0000000000002</v>
      </c>
      <c r="AB42" s="37">
        <v>1199.3117408906883</v>
      </c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75">
      <c r="A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2.75">
      <c r="A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.75">
      <c r="A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.75">
      <c r="A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75">
      <c r="A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.75">
      <c r="A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75">
      <c r="A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2.75">
      <c r="A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75">
      <c r="A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.75">
      <c r="A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.75">
      <c r="A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.75">
      <c r="A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.75">
      <c r="A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2.75">
      <c r="A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>
      <c r="A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>
      <c r="A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>
      <c r="A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>
      <c r="A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>
      <c r="A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>
      <c r="A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>
      <c r="A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>
      <c r="A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>
      <c r="A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>
      <c r="A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>
      <c r="A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>
      <c r="A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>
      <c r="A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>
      <c r="A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>
      <c r="A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>
      <c r="A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2.75">
      <c r="A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2.75">
      <c r="A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2.75">
      <c r="A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2.75">
      <c r="A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2.75">
      <c r="A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2.75">
      <c r="A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2.75">
      <c r="A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2.75">
      <c r="A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>
      <c r="A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>
      <c r="A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2.75">
      <c r="A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2.75">
      <c r="A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2.75">
      <c r="A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2.75">
      <c r="A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2.75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2.75">
      <c r="A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2.75">
      <c r="A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2.75">
      <c r="A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2.75">
      <c r="A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2.75">
      <c r="A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2.75">
      <c r="A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2.75">
      <c r="A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2.75">
      <c r="A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2.75">
      <c r="A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2.75">
      <c r="A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2.75">
      <c r="A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2.75">
      <c r="A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2.75">
      <c r="A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2.75">
      <c r="A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2.75">
      <c r="A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2.75">
      <c r="A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2.75">
      <c r="A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2.75">
      <c r="A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2.75">
      <c r="A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2.75">
      <c r="A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2.75">
      <c r="A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2.75">
      <c r="A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2.75">
      <c r="A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2.75">
      <c r="A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2.75">
      <c r="A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2.75">
      <c r="A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2.75">
      <c r="A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2.75">
      <c r="A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2.75">
      <c r="A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2.75">
      <c r="A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2.75">
      <c r="A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2.75">
      <c r="A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2.75">
      <c r="A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2.75">
      <c r="A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2.75">
      <c r="A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2.75">
      <c r="A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2.75">
      <c r="A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2.75">
      <c r="A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2.75">
      <c r="A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2.75">
      <c r="A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2.75">
      <c r="A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2.75">
      <c r="A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2.75">
      <c r="A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>
      <c r="A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2.75">
      <c r="A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2.75">
      <c r="A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2.75">
      <c r="A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2.75">
      <c r="A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2.75">
      <c r="A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2.75">
      <c r="A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2.75">
      <c r="A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2.75">
      <c r="A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2.75">
      <c r="A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2.75">
      <c r="A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2.75">
      <c r="A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2.75">
      <c r="A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2.75">
      <c r="A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2.75">
      <c r="A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2.75">
      <c r="A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2.75">
      <c r="A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2.75">
      <c r="A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2.75">
      <c r="A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2.75">
      <c r="A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2.75">
      <c r="A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.75">
      <c r="A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2.75">
      <c r="A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2.75">
      <c r="A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2.75">
      <c r="A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.75">
      <c r="A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2.75">
      <c r="A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.75">
      <c r="A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2.75">
      <c r="A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2.75">
      <c r="A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2.75">
      <c r="A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.75">
      <c r="A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2.75">
      <c r="A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2.75">
      <c r="A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2.75">
      <c r="A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2.75">
      <c r="A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2.75">
      <c r="A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2.75">
      <c r="A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2.75">
      <c r="A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2.75">
      <c r="A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2.75">
      <c r="A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2.75">
      <c r="A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2.75">
      <c r="A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2.75">
      <c r="A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2.75">
      <c r="A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2.75">
      <c r="A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2.75">
      <c r="A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2.75">
      <c r="A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2.75">
      <c r="A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2.75">
      <c r="A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2.75">
      <c r="A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2.75">
      <c r="A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2.75">
      <c r="A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2.75">
      <c r="A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2.75">
      <c r="A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2.75">
      <c r="A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2.75">
      <c r="A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2.75">
      <c r="A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2.75">
      <c r="A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2.75">
      <c r="A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2.75">
      <c r="A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2.75">
      <c r="A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2.75">
      <c r="A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2.75">
      <c r="A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2.75">
      <c r="A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2.75">
      <c r="A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2.75">
      <c r="A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2.75">
      <c r="A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2.75">
      <c r="A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2.75">
      <c r="A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2.75">
      <c r="A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2.75">
      <c r="A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2.75">
      <c r="A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2.75">
      <c r="A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2.75">
      <c r="A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2.75">
      <c r="A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2.75">
      <c r="A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2.75">
      <c r="A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2.75">
      <c r="A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2.75">
      <c r="A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2.75">
      <c r="A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2.75">
      <c r="A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2.75">
      <c r="A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2.75">
      <c r="A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2.75">
      <c r="A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2.75">
      <c r="A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2.75">
      <c r="A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2.75">
      <c r="A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2.75">
      <c r="A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2.75">
      <c r="A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2.75">
      <c r="A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2.75">
      <c r="A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2.75">
      <c r="A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2.75">
      <c r="A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2.75">
      <c r="A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2.75">
      <c r="A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2.75">
      <c r="A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2.75">
      <c r="A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2.75">
      <c r="A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2.75">
      <c r="A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2.75">
      <c r="A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2.75">
      <c r="A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2.75">
      <c r="A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2.75">
      <c r="A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2.75">
      <c r="A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2.75">
      <c r="A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2.75">
      <c r="A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2.75">
      <c r="A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2.75">
      <c r="A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2.75">
      <c r="A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2.75">
      <c r="A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2.75">
      <c r="A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2.75">
      <c r="A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2.75">
      <c r="A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2.75">
      <c r="A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2.75">
      <c r="A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2.75">
      <c r="A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2.75">
      <c r="A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2.75">
      <c r="A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2.75">
      <c r="A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2.75">
      <c r="A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2.75">
      <c r="A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2.75">
      <c r="A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2.75">
      <c r="A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2.75">
      <c r="A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2.75">
      <c r="A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2.75">
      <c r="A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2.75">
      <c r="A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2.75">
      <c r="A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2.75">
      <c r="A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2.75">
      <c r="A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2.75">
      <c r="A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2.75">
      <c r="A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2.75">
      <c r="A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2.75">
      <c r="A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2.75">
      <c r="A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2.75">
      <c r="A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2.75">
      <c r="A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2.75">
      <c r="A512" s="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2.75">
      <c r="A513" s="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2.75">
      <c r="A514" s="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2.75">
      <c r="A515" s="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2.75">
      <c r="A516" s="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2.75">
      <c r="A517" s="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2.75">
      <c r="A518" s="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2.75">
      <c r="A519" s="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2.75">
      <c r="A520" s="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2.75">
      <c r="A521" s="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2.75">
      <c r="A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2.75">
      <c r="A523" s="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2.75">
      <c r="A524" s="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2.75">
      <c r="A525" s="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2.75">
      <c r="A526" s="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2.75">
      <c r="A527" s="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2.75">
      <c r="A528" s="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2.75">
      <c r="A529" s="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2.75">
      <c r="A530" s="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2.75">
      <c r="A531" s="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2.75">
      <c r="A532" s="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2.75">
      <c r="A533" s="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2.75">
      <c r="A534" s="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2.75">
      <c r="A535" s="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2.75">
      <c r="A536" s="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2.75">
      <c r="A537" s="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2.75">
      <c r="A538" s="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2.75">
      <c r="A539" s="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2.75">
      <c r="A540" s="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2.75">
      <c r="A541" s="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2.75">
      <c r="A542" s="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2.75">
      <c r="A543" s="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2.75">
      <c r="A544" s="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2.75">
      <c r="A545" s="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2.75">
      <c r="A546" s="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2.75">
      <c r="A547" s="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2.75">
      <c r="A548" s="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2.75">
      <c r="A549" s="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2.75">
      <c r="A550" s="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2.75">
      <c r="A551" s="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2.75">
      <c r="A552" s="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2.75">
      <c r="A553" s="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2.75">
      <c r="A554" s="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2.75">
      <c r="A555" s="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2.75">
      <c r="A556" s="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2.75">
      <c r="A557" s="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2.75">
      <c r="A558" s="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2.75">
      <c r="A559" s="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2.75">
      <c r="A560" s="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2.75">
      <c r="A561" s="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2.75">
      <c r="A562" s="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2.75">
      <c r="A563" s="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2.75">
      <c r="A564" s="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2.75">
      <c r="A565" s="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2.75">
      <c r="A566" s="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2.75">
      <c r="A567" s="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2.75">
      <c r="A568" s="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2.75">
      <c r="A569" s="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2.75">
      <c r="A570" s="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2.75">
      <c r="A571" s="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2.75">
      <c r="A572" s="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2.75">
      <c r="A573" s="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2.75">
      <c r="A574" s="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2.75">
      <c r="A575" s="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2.75">
      <c r="A576" s="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2.75">
      <c r="A577" s="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2.75">
      <c r="A578" s="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2.75">
      <c r="A579" s="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2.75">
      <c r="A580" s="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2.75">
      <c r="A581" s="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2.75">
      <c r="A582" s="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2.75">
      <c r="A583" s="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2.75">
      <c r="A584" s="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2.75">
      <c r="A585" s="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2.75">
      <c r="A586" s="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2.75">
      <c r="A587" s="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2.75">
      <c r="A588" s="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2.75">
      <c r="A589" s="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2.75">
      <c r="A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2.75">
      <c r="A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2.75">
      <c r="A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2.75">
      <c r="A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2.75">
      <c r="A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2.75">
      <c r="A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2.75">
      <c r="A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2.75">
      <c r="A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2.75">
      <c r="A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2.75">
      <c r="A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2.75">
      <c r="A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2.75">
      <c r="A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2.75">
      <c r="A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2.75">
      <c r="A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2.75">
      <c r="A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2.75">
      <c r="A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2.75">
      <c r="A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2.75">
      <c r="A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2.75">
      <c r="A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2.75">
      <c r="A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2.75">
      <c r="A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2.75">
      <c r="A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2.75">
      <c r="A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2.75">
      <c r="A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2.75">
      <c r="A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2.75">
      <c r="A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2.75">
      <c r="A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2.75">
      <c r="A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2.75">
      <c r="A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2.75">
      <c r="A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2.75">
      <c r="A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2.75">
      <c r="A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2.75">
      <c r="A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2.75">
      <c r="A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2.75">
      <c r="A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2.75">
      <c r="A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2.75">
      <c r="A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2.75">
      <c r="A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2.75">
      <c r="A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>
      <c r="A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2.75">
      <c r="A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2.75">
      <c r="A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2.75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2.75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2.75">
      <c r="A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2.75">
      <c r="A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2.75">
      <c r="A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2.75">
      <c r="A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2.75">
      <c r="A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2.75">
      <c r="A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2.75">
      <c r="A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2.75">
      <c r="A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2.75">
      <c r="A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2.75">
      <c r="A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2.75">
      <c r="A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2.75">
      <c r="A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2.75">
      <c r="A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2.75">
      <c r="A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2.75">
      <c r="A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2.75">
      <c r="A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2.75">
      <c r="A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2.75">
      <c r="A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2.75">
      <c r="A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2.75">
      <c r="A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2.75">
      <c r="A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2.75">
      <c r="A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2.75">
      <c r="A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2.75">
      <c r="A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2.75">
      <c r="A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2.75">
      <c r="A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2.75">
      <c r="A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2.75">
      <c r="A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2.75">
      <c r="A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2.75">
      <c r="A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2.75">
      <c r="A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2.75">
      <c r="A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2.75">
      <c r="A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2.75">
      <c r="A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2.75">
      <c r="A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2.75">
      <c r="A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2.75">
      <c r="A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2.75">
      <c r="A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2.75">
      <c r="A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2.75">
      <c r="A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2.75">
      <c r="A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2.75">
      <c r="A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2.75">
      <c r="A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2.75">
      <c r="A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2.75">
      <c r="A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2.75">
      <c r="A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2.75">
      <c r="A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2.75">
      <c r="A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2.75">
      <c r="A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2.75">
      <c r="A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2.75">
      <c r="A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2.75">
      <c r="A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2.75">
      <c r="A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2.75">
      <c r="A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2.75">
      <c r="A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2.75">
      <c r="A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2.75">
      <c r="A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2.75">
      <c r="A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2.75">
      <c r="A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2.75">
      <c r="A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2.75">
      <c r="A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2.75">
      <c r="A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2.75">
      <c r="A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2.75">
      <c r="A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2.75">
      <c r="A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2.75">
      <c r="A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2.75">
      <c r="A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2.75">
      <c r="A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2.75">
      <c r="A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2.75">
      <c r="A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2.75">
      <c r="A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2.75">
      <c r="A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2.75">
      <c r="A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2.75">
      <c r="A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2.75">
      <c r="A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2.75">
      <c r="A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2.75">
      <c r="A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2.75">
      <c r="A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2.75">
      <c r="A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2.75">
      <c r="A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2.75">
      <c r="A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2.75">
      <c r="A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2.75">
      <c r="A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2.75">
      <c r="A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2.75">
      <c r="A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2.75">
      <c r="A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2.75">
      <c r="A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2.75">
      <c r="A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2.75">
      <c r="A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2.75">
      <c r="A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2.75">
      <c r="A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2.75">
      <c r="A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2.75">
      <c r="A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2.75">
      <c r="A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2.75">
      <c r="A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2.75">
      <c r="A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2.75">
      <c r="A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2.75">
      <c r="A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2.75">
      <c r="A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2.75">
      <c r="A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2.75">
      <c r="A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2.75">
      <c r="A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2.75">
      <c r="A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2.75">
      <c r="A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>
      <c r="A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>
      <c r="A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>
      <c r="A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2.75">
      <c r="A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2.75">
      <c r="A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2.75">
      <c r="A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2.75">
      <c r="A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2.75">
      <c r="A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2.75">
      <c r="A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2.75">
      <c r="A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2.75">
      <c r="A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2.75">
      <c r="A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2.75">
      <c r="A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2.75">
      <c r="A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2.75">
      <c r="A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2.75">
      <c r="A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2.75">
      <c r="A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2.75">
      <c r="A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2.75">
      <c r="A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2.75">
      <c r="A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2.75">
      <c r="A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2.75">
      <c r="A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2.75">
      <c r="A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2.75">
      <c r="A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2.75">
      <c r="A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2.75">
      <c r="A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2.75">
      <c r="A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2.75">
      <c r="A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2.75">
      <c r="A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2.75">
      <c r="A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2.75">
      <c r="A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2.75">
      <c r="A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2.75">
      <c r="A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2.75">
      <c r="A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  <row r="772" spans="1:37" ht="12.75">
      <c r="A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ht="12.75">
      <c r="A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ht="12.75">
      <c r="A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</row>
    <row r="775" spans="1:37" ht="12.75">
      <c r="A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ht="12.75">
      <c r="A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</row>
    <row r="777" spans="1:37" ht="12.75">
      <c r="A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</row>
    <row r="778" spans="1:37" ht="12.75">
      <c r="A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</row>
    <row r="779" spans="1:37" ht="12.75">
      <c r="A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</row>
    <row r="780" spans="1:37" ht="12.75">
      <c r="A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ht="12.75">
      <c r="A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</row>
    <row r="782" spans="1:37" ht="12.75">
      <c r="A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ht="12.75">
      <c r="A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ht="12.75">
      <c r="A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</row>
    <row r="785" spans="1:37" ht="12.75">
      <c r="A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ht="12.75">
      <c r="A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ht="12.75">
      <c r="A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37" ht="12.75">
      <c r="A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ht="12.75">
      <c r="A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ht="12.75">
      <c r="A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</row>
    <row r="791" spans="1:37" ht="12.75">
      <c r="A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</row>
    <row r="792" spans="1:37" ht="12.75">
      <c r="A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ht="12.75">
      <c r="A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</row>
    <row r="794" spans="1:37" ht="12.75">
      <c r="A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ht="12.75">
      <c r="A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ht="12.75">
      <c r="A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ht="12.75">
      <c r="A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</row>
    <row r="798" spans="1:37" ht="12.75">
      <c r="A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ht="12.75">
      <c r="A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ht="12.75">
      <c r="A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</row>
    <row r="801" spans="1:37" ht="12.75">
      <c r="A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</row>
    <row r="802" spans="1:37" ht="12.75">
      <c r="A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</row>
    <row r="803" spans="1:37" ht="12.75">
      <c r="A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</row>
    <row r="804" spans="1:37" ht="12.75">
      <c r="A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ht="12.75">
      <c r="A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ht="12.75">
      <c r="A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ht="12.75">
      <c r="A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ht="12.75">
      <c r="A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ht="12.75">
      <c r="A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ht="12.75">
      <c r="A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ht="12.75">
      <c r="A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</row>
    <row r="812" spans="1:37" ht="12.75">
      <c r="A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ht="12.75">
      <c r="A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ht="12.75">
      <c r="A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ht="12.75">
      <c r="A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37" ht="12.75">
      <c r="A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ht="12.75">
      <c r="A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</row>
    <row r="818" spans="1:37" ht="12.75">
      <c r="A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</row>
    <row r="819" spans="1:37" ht="12.75">
      <c r="A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</row>
    <row r="820" spans="1:37" ht="12.75">
      <c r="A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</row>
    <row r="821" spans="1:37" ht="12.75">
      <c r="A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</row>
    <row r="822" spans="1:37" ht="12.75">
      <c r="A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</row>
    <row r="823" spans="1:37" ht="12.75">
      <c r="A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</row>
    <row r="824" spans="1:37" ht="12.75">
      <c r="A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ht="12.75">
      <c r="A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ht="12.75">
      <c r="A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ht="12.75">
      <c r="A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</row>
    <row r="828" spans="1:37" ht="12.75">
      <c r="A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ht="12.75">
      <c r="A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ht="12.75">
      <c r="A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ht="12.75">
      <c r="A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ht="12.75">
      <c r="A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ht="12.75">
      <c r="A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ht="12.75">
      <c r="A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ht="12.75">
      <c r="A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ht="12.75">
      <c r="A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ht="12.75">
      <c r="A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</row>
    <row r="838" spans="1:37" ht="12.75">
      <c r="A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</row>
    <row r="839" spans="1:37" ht="12.75">
      <c r="A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</row>
    <row r="840" spans="1:37" ht="12.75">
      <c r="A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ht="12.75">
      <c r="A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ht="12.75">
      <c r="A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</row>
    <row r="843" spans="1:37" ht="12.75">
      <c r="A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ht="12.75">
      <c r="A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ht="12.75">
      <c r="A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ht="12.75">
      <c r="A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ht="12.75">
      <c r="A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</row>
    <row r="848" spans="1:37" ht="12.75">
      <c r="A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ht="12.75">
      <c r="A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37" ht="12.75">
      <c r="A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ht="12.75">
      <c r="A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ht="12.75">
      <c r="A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ht="12.75">
      <c r="A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ht="12.75">
      <c r="A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37" ht="12.75">
      <c r="A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</row>
    <row r="856" spans="1:37" ht="12.75">
      <c r="A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37" ht="12.75">
      <c r="A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ht="12.75">
      <c r="A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37" ht="12.75">
      <c r="A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</row>
    <row r="860" spans="1:37" ht="12.75">
      <c r="A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</row>
    <row r="861" spans="1:37" ht="12.75">
      <c r="A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ht="12.75">
      <c r="A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ht="12.75">
      <c r="A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37" ht="12.75">
      <c r="A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</row>
    <row r="865" spans="1:37" ht="12.75">
      <c r="A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37" ht="12.75">
      <c r="A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</row>
    <row r="867" spans="1:37" ht="12.75">
      <c r="A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</row>
    <row r="868" spans="1:37" ht="12.75">
      <c r="A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</row>
    <row r="869" spans="1:37" ht="12.75">
      <c r="A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</row>
    <row r="870" spans="1:37" ht="12.75">
      <c r="A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37" ht="12.75">
      <c r="A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</row>
    <row r="872" spans="1:37" ht="12.75">
      <c r="A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37" ht="12.75">
      <c r="A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</row>
    <row r="874" spans="1:37" ht="12.75">
      <c r="A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</row>
    <row r="875" spans="1:37" ht="12.75">
      <c r="A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ht="12.75">
      <c r="A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ht="12.75">
      <c r="A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</row>
    <row r="878" spans="1:37" ht="12.75">
      <c r="A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ht="12.75">
      <c r="A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</row>
    <row r="880" spans="1:37" ht="12.75">
      <c r="A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37" ht="12.75">
      <c r="A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ht="12.75">
      <c r="A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ht="12.75">
      <c r="A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ht="12.75">
      <c r="A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ht="12.75">
      <c r="A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ht="12.75">
      <c r="A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ht="12.75">
      <c r="A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ht="12.75">
      <c r="A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ht="12.75">
      <c r="A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ht="12.75">
      <c r="A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ht="12.75">
      <c r="A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ht="12.75">
      <c r="A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</row>
    <row r="893" spans="1:37" ht="12.75">
      <c r="A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</row>
    <row r="894" spans="1:37" ht="12.75">
      <c r="A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</row>
    <row r="895" spans="1:37" ht="12.75">
      <c r="A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</row>
    <row r="896" spans="1:37" ht="12.75">
      <c r="A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</row>
    <row r="897" spans="1:37" ht="12.75">
      <c r="A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</row>
    <row r="898" spans="1:37" ht="12.75">
      <c r="A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</row>
    <row r="899" spans="1:37" ht="12.75">
      <c r="A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</row>
    <row r="900" spans="1:37" ht="12.75">
      <c r="A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</row>
    <row r="901" spans="1:37" ht="12.75">
      <c r="A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</row>
    <row r="902" spans="1:37" ht="12.75">
      <c r="A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</row>
    <row r="903" spans="1:37" ht="12.75">
      <c r="A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</row>
    <row r="904" spans="1:37" ht="12.75">
      <c r="A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</row>
    <row r="905" spans="1:37" ht="12.75">
      <c r="A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</row>
    <row r="906" spans="1:37" ht="12.75">
      <c r="A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</row>
    <row r="907" spans="1:37" ht="12.75">
      <c r="A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</row>
    <row r="908" spans="1:37" ht="12.75">
      <c r="A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</row>
    <row r="909" spans="1:37" ht="12.75">
      <c r="A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</row>
    <row r="910" spans="1:37" ht="12.75">
      <c r="A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</row>
    <row r="911" spans="1:37" ht="12.75">
      <c r="A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</row>
    <row r="912" spans="1:37" ht="12.75">
      <c r="A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</row>
    <row r="913" spans="1:37" ht="12.75">
      <c r="A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</row>
    <row r="914" spans="1:37" ht="12.75">
      <c r="A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</row>
    <row r="915" spans="1:37" ht="12.75">
      <c r="A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</row>
    <row r="916" spans="1:37" ht="12.75">
      <c r="A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</row>
    <row r="917" spans="1:37" ht="12.75">
      <c r="A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</row>
    <row r="918" spans="1:37" ht="12.75">
      <c r="A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</row>
    <row r="919" spans="1:37" ht="12.75">
      <c r="A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</row>
    <row r="920" spans="1:37" ht="12.75">
      <c r="A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</row>
    <row r="921" spans="1:37" ht="12.75">
      <c r="A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</row>
    <row r="922" spans="1:37" ht="12.75">
      <c r="A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</row>
    <row r="923" spans="1:37" ht="12.75">
      <c r="A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</row>
    <row r="924" spans="1:37" ht="12.75">
      <c r="A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</row>
    <row r="925" spans="1:37" ht="12.75">
      <c r="A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</row>
    <row r="926" spans="1:37" ht="12.75">
      <c r="A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</row>
    <row r="927" spans="1:37" ht="12.75">
      <c r="A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ht="12.75">
      <c r="A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ht="12.75">
      <c r="A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ht="12.75">
      <c r="A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ht="12.75">
      <c r="A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ht="12.75">
      <c r="A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ht="12.75">
      <c r="A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ht="12.75">
      <c r="A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ht="12.75">
      <c r="A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ht="12.75">
      <c r="A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ht="12.75">
      <c r="A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ht="12.75">
      <c r="A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ht="12.75">
      <c r="A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ht="12.75">
      <c r="A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ht="12.75">
      <c r="A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ht="12.75">
      <c r="A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ht="12.75">
      <c r="A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ht="12.75">
      <c r="A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ht="12.75">
      <c r="A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ht="12.75">
      <c r="A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ht="12.75">
      <c r="A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ht="12.75">
      <c r="A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ht="12.75">
      <c r="A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ht="12.75">
      <c r="A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ht="12.75">
      <c r="A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ht="12.75">
      <c r="A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ht="12.75">
      <c r="A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ht="12.75">
      <c r="A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ht="12.75">
      <c r="A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ht="12.75">
      <c r="A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ht="12.75">
      <c r="A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37" ht="12.75">
      <c r="A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37" ht="12.75">
      <c r="A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37" ht="12.75">
      <c r="A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37" ht="12.75">
      <c r="A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ht="12.75">
      <c r="A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</row>
    <row r="963" spans="1:37" ht="12.75">
      <c r="A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ht="12.75">
      <c r="A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ht="12.75">
      <c r="A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</row>
    <row r="966" spans="1:37" ht="12.75">
      <c r="A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</row>
    <row r="967" spans="1:37" ht="12.75">
      <c r="A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ht="12.75">
      <c r="A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</row>
    <row r="969" spans="1:37" ht="12.75">
      <c r="A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</row>
    <row r="970" spans="1:37" ht="12.75">
      <c r="A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37" ht="12.75">
      <c r="A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ht="12.75">
      <c r="A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ht="12.75">
      <c r="A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ht="12.75">
      <c r="A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</row>
    <row r="975" spans="1:37" ht="12.75">
      <c r="A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</row>
    <row r="976" spans="1:37" ht="12.75">
      <c r="A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</row>
    <row r="977" spans="1:37" ht="12.75">
      <c r="A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</row>
    <row r="978" spans="1:37" ht="12.75">
      <c r="A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</row>
    <row r="979" spans="1:37" ht="12.75">
      <c r="A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</row>
    <row r="980" spans="1:37" ht="12.75">
      <c r="A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37" ht="12.75">
      <c r="A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</row>
    <row r="982" spans="1:37" ht="12.75">
      <c r="A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37" ht="12.75">
      <c r="A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37" ht="12.75">
      <c r="A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ht="12.75">
      <c r="A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</row>
    <row r="986" spans="1:37" ht="12.75">
      <c r="A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</row>
    <row r="987" spans="1:37" ht="12.75">
      <c r="A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37" ht="12.75">
      <c r="A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37" ht="12.75">
      <c r="A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37" ht="12.75">
      <c r="A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37" ht="12.75">
      <c r="A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37" ht="12.75">
      <c r="A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ht="12.75">
      <c r="A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ht="12.75">
      <c r="A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ht="12.75">
      <c r="A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ht="12.75">
      <c r="A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ht="12.75">
      <c r="A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ht="12.75">
      <c r="A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ht="12.75">
      <c r="A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ht="12.75">
      <c r="A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37" ht="12.75">
      <c r="A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</row>
    <row r="1002" spans="1:37" ht="12.75">
      <c r="A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37" ht="12.75">
      <c r="A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37" ht="12.75">
      <c r="A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37" ht="12.75">
      <c r="A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</row>
    <row r="1006" spans="1:37" ht="12.75">
      <c r="A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</row>
    <row r="1007" spans="1:37" ht="12.75">
      <c r="A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</row>
    <row r="1008" spans="1:37" ht="12.75">
      <c r="A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</row>
    <row r="1009" spans="1:37" ht="12.75">
      <c r="A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</row>
    <row r="1010" spans="1:37" ht="12.75">
      <c r="A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</row>
    <row r="1011" spans="1:37" ht="12.75">
      <c r="A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</row>
    <row r="1012" spans="1:37" ht="12.75">
      <c r="A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</row>
    <row r="1013" spans="1:37" ht="12.75">
      <c r="A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EDS_Petrogal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EDS_Petrogal</dc:creator>
  <cp:keywords/>
  <dc:description/>
  <cp:lastModifiedBy>mpato</cp:lastModifiedBy>
  <cp:lastPrinted>2004-03-25T19:15:34Z</cp:lastPrinted>
  <dcterms:created xsi:type="dcterms:W3CDTF">2004-03-24T10:58:28Z</dcterms:created>
  <dcterms:modified xsi:type="dcterms:W3CDTF">2009-11-30T09:39:32Z</dcterms:modified>
  <cp:category/>
  <cp:version/>
  <cp:contentType/>
  <cp:contentStatus/>
</cp:coreProperties>
</file>